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leehwayun\Downloads\도시계획시설과업지시서및내역서등\견적서\"/>
    </mc:Choice>
  </mc:AlternateContent>
  <xr:revisionPtr revIDLastSave="0" documentId="13_ncr:1_{ABE57721-012A-4802-A17D-A866AC80E2A0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원가계산서" sheetId="3" r:id="rId1"/>
    <sheet name="집계표" sheetId="15" r:id="rId2"/>
    <sheet name="세부내역서" sheetId="9" r:id="rId3"/>
    <sheet name="직접인력 소요작업량 산정" sheetId="16" r:id="rId4"/>
    <sheet name="중기단가목록" sheetId="6" state="hidden" r:id="rId5"/>
    <sheet name="중기단가산출서" sheetId="5" state="hidden" r:id="rId6"/>
    <sheet name=" 공사설정 " sheetId="2" state="hidden" r:id="rId7"/>
    <sheet name="Sheet1" sheetId="1" state="hidden" r:id="rId8"/>
  </sheets>
  <definedNames>
    <definedName name="_xlnm.Print_Area" localSheetId="2">세부내역서!$B$1:$P$13</definedName>
    <definedName name="_xlnm.Print_Area" localSheetId="0">원가계산서!$A$1:$J$41</definedName>
    <definedName name="_xlnm.Print_Area" localSheetId="4">중기단가목록!$A$1:$J$4</definedName>
    <definedName name="_xlnm.Print_Area" localSheetId="5">중기단가산출서!$A$1:$F$6</definedName>
    <definedName name="_xlnm.Print_Area" localSheetId="1">집계표!$B$1:$O$17</definedName>
    <definedName name="_xlnm.Print_Titles" localSheetId="2">세부내역서!$1:$4</definedName>
    <definedName name="_xlnm.Print_Titles" localSheetId="4">중기단가목록!$1:$3</definedName>
    <definedName name="_xlnm.Print_Titles" localSheetId="5">중기단가산출서!$1:$3</definedName>
    <definedName name="_xlnm.Print_Titles" localSheetId="1">집계표!$1:$4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6" l="1"/>
  <c r="Q47" i="16"/>
  <c r="C43" i="16"/>
  <c r="Q43" i="16"/>
  <c r="C44" i="16"/>
  <c r="Q44" i="16"/>
  <c r="C36" i="16"/>
  <c r="Q36" i="16"/>
  <c r="C37" i="16"/>
  <c r="Q37" i="16"/>
  <c r="C38" i="16"/>
  <c r="Q38" i="16"/>
  <c r="C39" i="16"/>
  <c r="Q39" i="16"/>
  <c r="C40" i="16"/>
  <c r="Q40" i="16"/>
  <c r="C30" i="16"/>
  <c r="Q30" i="16"/>
  <c r="C31" i="16"/>
  <c r="Q31" i="16"/>
  <c r="C32" i="16"/>
  <c r="Q32" i="16"/>
  <c r="C24" i="16"/>
  <c r="Q24" i="16"/>
  <c r="C25" i="16"/>
  <c r="Q25" i="16"/>
  <c r="C26" i="16"/>
  <c r="Q26" i="16"/>
  <c r="C27" i="16"/>
  <c r="Q27" i="16"/>
  <c r="C11" i="16"/>
  <c r="Q11" i="16"/>
  <c r="C12" i="16"/>
  <c r="Q12" i="16"/>
  <c r="Q42" i="16"/>
  <c r="P42" i="16"/>
  <c r="N42" i="16"/>
  <c r="L42" i="16"/>
  <c r="J42" i="16"/>
  <c r="H42" i="16"/>
  <c r="F42" i="16"/>
  <c r="C42" i="16"/>
  <c r="M11" i="9"/>
  <c r="O48" i="16"/>
  <c r="M48" i="16"/>
  <c r="K48" i="16"/>
  <c r="I48" i="16"/>
  <c r="G48" i="16"/>
  <c r="E48" i="16"/>
  <c r="Q46" i="16"/>
  <c r="C46" i="16"/>
  <c r="Q35" i="16"/>
  <c r="C35" i="16"/>
  <c r="Q34" i="16"/>
  <c r="C34" i="16"/>
  <c r="Q29" i="16"/>
  <c r="C29" i="16"/>
  <c r="Q23" i="16"/>
  <c r="C23" i="16"/>
  <c r="Q22" i="16"/>
  <c r="C22" i="16"/>
  <c r="Q21" i="16"/>
  <c r="C21" i="16"/>
  <c r="Q20" i="16"/>
  <c r="C20" i="16"/>
  <c r="Q19" i="16"/>
  <c r="C19" i="16"/>
  <c r="Q18" i="16"/>
  <c r="C18" i="16"/>
  <c r="Q16" i="16"/>
  <c r="C16" i="16"/>
  <c r="Q15" i="16"/>
  <c r="C15" i="16"/>
  <c r="Q14" i="16"/>
  <c r="C14" i="16"/>
  <c r="Q10" i="16"/>
  <c r="C10" i="16"/>
  <c r="Q9" i="16"/>
  <c r="C9" i="16"/>
  <c r="Q7" i="16"/>
  <c r="C7" i="16"/>
  <c r="B5" i="15"/>
  <c r="M12" i="9"/>
  <c r="L12" i="9"/>
  <c r="J12" i="9"/>
  <c r="H12" i="9"/>
  <c r="M10" i="9"/>
  <c r="M9" i="9"/>
  <c r="M8" i="9"/>
  <c r="M7" i="9"/>
  <c r="M6" i="9"/>
  <c r="D42" i="16" l="1"/>
  <c r="H47" i="16"/>
  <c r="L47" i="16"/>
  <c r="P47" i="16"/>
  <c r="F47" i="16"/>
  <c r="J47" i="16"/>
  <c r="N47" i="16"/>
  <c r="H43" i="16"/>
  <c r="J43" i="16"/>
  <c r="L43" i="16"/>
  <c r="N43" i="16"/>
  <c r="P43" i="16"/>
  <c r="F43" i="16"/>
  <c r="J44" i="16"/>
  <c r="N44" i="16"/>
  <c r="F44" i="16"/>
  <c r="H44" i="16"/>
  <c r="L44" i="16"/>
  <c r="P44" i="16"/>
  <c r="H36" i="16"/>
  <c r="J36" i="16"/>
  <c r="L36" i="16"/>
  <c r="N36" i="16"/>
  <c r="P36" i="16"/>
  <c r="F36" i="16"/>
  <c r="H37" i="16"/>
  <c r="J37" i="16"/>
  <c r="L37" i="16"/>
  <c r="N37" i="16"/>
  <c r="P37" i="16"/>
  <c r="F37" i="16"/>
  <c r="F38" i="16"/>
  <c r="H38" i="16"/>
  <c r="J38" i="16"/>
  <c r="L38" i="16"/>
  <c r="N38" i="16"/>
  <c r="P38" i="16"/>
  <c r="F39" i="16"/>
  <c r="J39" i="16"/>
  <c r="L39" i="16"/>
  <c r="N39" i="16"/>
  <c r="P39" i="16"/>
  <c r="H39" i="16"/>
  <c r="F40" i="16"/>
  <c r="J40" i="16"/>
  <c r="N40" i="16"/>
  <c r="H40" i="16"/>
  <c r="L40" i="16"/>
  <c r="P40" i="16"/>
  <c r="H30" i="16"/>
  <c r="J30" i="16"/>
  <c r="L30" i="16"/>
  <c r="N30" i="16"/>
  <c r="P30" i="16"/>
  <c r="F30" i="16"/>
  <c r="F31" i="16"/>
  <c r="H31" i="16"/>
  <c r="J31" i="16"/>
  <c r="L31" i="16"/>
  <c r="N31" i="16"/>
  <c r="P31" i="16"/>
  <c r="F32" i="16"/>
  <c r="H32" i="16"/>
  <c r="J32" i="16"/>
  <c r="L32" i="16"/>
  <c r="N32" i="16"/>
  <c r="P32" i="16"/>
  <c r="F24" i="16"/>
  <c r="H24" i="16"/>
  <c r="J24" i="16"/>
  <c r="L24" i="16"/>
  <c r="N24" i="16"/>
  <c r="P24" i="16"/>
  <c r="F25" i="16"/>
  <c r="H25" i="16"/>
  <c r="J25" i="16"/>
  <c r="L25" i="16"/>
  <c r="N25" i="16"/>
  <c r="P25" i="16"/>
  <c r="F26" i="16"/>
  <c r="H26" i="16"/>
  <c r="J26" i="16"/>
  <c r="L26" i="16"/>
  <c r="N26" i="16"/>
  <c r="P26" i="16"/>
  <c r="F27" i="16"/>
  <c r="H27" i="16"/>
  <c r="J27" i="16"/>
  <c r="L27" i="16"/>
  <c r="N27" i="16"/>
  <c r="P27" i="16"/>
  <c r="J11" i="16"/>
  <c r="N11" i="16"/>
  <c r="F11" i="16"/>
  <c r="H11" i="16"/>
  <c r="L11" i="16"/>
  <c r="P11" i="16"/>
  <c r="H12" i="16"/>
  <c r="L12" i="16"/>
  <c r="N12" i="16"/>
  <c r="F12" i="16"/>
  <c r="J12" i="16"/>
  <c r="P12" i="16"/>
  <c r="C48" i="16"/>
  <c r="P46" i="16"/>
  <c r="N46" i="16"/>
  <c r="L46" i="16"/>
  <c r="J46" i="16"/>
  <c r="H46" i="16"/>
  <c r="F46" i="16"/>
  <c r="F35" i="16"/>
  <c r="L35" i="16"/>
  <c r="H35" i="16"/>
  <c r="J35" i="16"/>
  <c r="N35" i="16"/>
  <c r="P35" i="16"/>
  <c r="P34" i="16"/>
  <c r="N34" i="16"/>
  <c r="L34" i="16"/>
  <c r="J34" i="16"/>
  <c r="H34" i="16"/>
  <c r="F34" i="16"/>
  <c r="P29" i="16"/>
  <c r="N29" i="16"/>
  <c r="L29" i="16"/>
  <c r="J29" i="16"/>
  <c r="H29" i="16"/>
  <c r="F29" i="16"/>
  <c r="P23" i="16"/>
  <c r="F23" i="16"/>
  <c r="H23" i="16"/>
  <c r="N23" i="16"/>
  <c r="L23" i="16"/>
  <c r="J23" i="16"/>
  <c r="P22" i="16"/>
  <c r="H22" i="16"/>
  <c r="L22" i="16"/>
  <c r="F22" i="16"/>
  <c r="J22" i="16"/>
  <c r="N22" i="16"/>
  <c r="N21" i="16"/>
  <c r="P21" i="16"/>
  <c r="L21" i="16"/>
  <c r="J21" i="16"/>
  <c r="F21" i="16"/>
  <c r="H21" i="16"/>
  <c r="L20" i="16"/>
  <c r="F20" i="16"/>
  <c r="P20" i="16"/>
  <c r="N20" i="16"/>
  <c r="J20" i="16"/>
  <c r="H20" i="16"/>
  <c r="J19" i="16"/>
  <c r="L19" i="16"/>
  <c r="N19" i="16"/>
  <c r="P19" i="16"/>
  <c r="F19" i="16"/>
  <c r="H19" i="16"/>
  <c r="P18" i="16"/>
  <c r="F18" i="16"/>
  <c r="J18" i="16"/>
  <c r="L18" i="16"/>
  <c r="N18" i="16"/>
  <c r="H18" i="16"/>
  <c r="P16" i="16"/>
  <c r="F16" i="16"/>
  <c r="N16" i="16"/>
  <c r="L16" i="16"/>
  <c r="J16" i="16"/>
  <c r="H16" i="16"/>
  <c r="L15" i="16"/>
  <c r="J15" i="16"/>
  <c r="H15" i="16"/>
  <c r="P14" i="16"/>
  <c r="J14" i="16"/>
  <c r="L14" i="16"/>
  <c r="H14" i="16"/>
  <c r="N14" i="16"/>
  <c r="F14" i="16"/>
  <c r="F10" i="16"/>
  <c r="P10" i="16"/>
  <c r="N10" i="16"/>
  <c r="L10" i="16"/>
  <c r="J10" i="16"/>
  <c r="H10" i="16"/>
  <c r="N7" i="16"/>
  <c r="P7" i="16"/>
  <c r="F7" i="16"/>
  <c r="J7" i="16"/>
  <c r="H7" i="16"/>
  <c r="L7" i="16"/>
  <c r="P9" i="16"/>
  <c r="N9" i="16"/>
  <c r="L9" i="16"/>
  <c r="J9" i="16"/>
  <c r="H9" i="16"/>
  <c r="F9" i="16"/>
  <c r="F15" i="16"/>
  <c r="N15" i="16"/>
  <c r="P15" i="16"/>
  <c r="N12" i="9"/>
  <c r="D39" i="16" l="1"/>
  <c r="D21" i="16"/>
  <c r="D7" i="16"/>
  <c r="D30" i="16"/>
  <c r="D22" i="16"/>
  <c r="D23" i="16"/>
  <c r="D47" i="16"/>
  <c r="D43" i="16"/>
  <c r="D44" i="16"/>
  <c r="D36" i="16"/>
  <c r="D37" i="16"/>
  <c r="D38" i="16"/>
  <c r="D40" i="16"/>
  <c r="D32" i="16"/>
  <c r="D31" i="16"/>
  <c r="D24" i="16"/>
  <c r="D25" i="16"/>
  <c r="D26" i="16"/>
  <c r="D27" i="16"/>
  <c r="D11" i="16"/>
  <c r="D12" i="16"/>
  <c r="D46" i="16"/>
  <c r="D10" i="16"/>
  <c r="D9" i="16"/>
  <c r="D20" i="16"/>
  <c r="D18" i="16"/>
  <c r="P48" i="16"/>
  <c r="F11" i="9" s="1"/>
  <c r="H11" i="9" s="1"/>
  <c r="D16" i="16"/>
  <c r="J48" i="16"/>
  <c r="F8" i="9" s="1"/>
  <c r="F48" i="16"/>
  <c r="F6" i="9" s="1"/>
  <c r="H6" i="9" s="1"/>
  <c r="D29" i="16"/>
  <c r="L48" i="16"/>
  <c r="F9" i="9" s="1"/>
  <c r="H48" i="16"/>
  <c r="F7" i="9" s="1"/>
  <c r="L7" i="9" s="1"/>
  <c r="D35" i="16"/>
  <c r="D34" i="16"/>
  <c r="D19" i="16"/>
  <c r="D14" i="16"/>
  <c r="D15" i="16"/>
  <c r="N48" i="16"/>
  <c r="F10" i="9" s="1"/>
  <c r="J8" i="9" l="1"/>
  <c r="L8" i="9"/>
  <c r="H8" i="9"/>
  <c r="J11" i="9"/>
  <c r="L11" i="9"/>
  <c r="L6" i="9"/>
  <c r="J6" i="9"/>
  <c r="D48" i="16"/>
  <c r="J9" i="9"/>
  <c r="L9" i="9"/>
  <c r="H9" i="9"/>
  <c r="H7" i="9"/>
  <c r="J7" i="9"/>
  <c r="J10" i="9"/>
  <c r="L10" i="9"/>
  <c r="H10" i="9"/>
  <c r="M7" i="15"/>
  <c r="M8" i="15"/>
  <c r="M9" i="15"/>
  <c r="M10" i="15"/>
  <c r="M11" i="15"/>
  <c r="M12" i="15"/>
  <c r="M13" i="15"/>
  <c r="M14" i="15"/>
  <c r="M15" i="15"/>
  <c r="M16" i="15"/>
  <c r="N8" i="9" l="1"/>
  <c r="N11" i="9"/>
  <c r="N6" i="9"/>
  <c r="N7" i="9"/>
  <c r="L5" i="9"/>
  <c r="J5" i="9"/>
  <c r="N9" i="9"/>
  <c r="H5" i="9"/>
  <c r="N10" i="9"/>
  <c r="L15" i="15"/>
  <c r="J15" i="15"/>
  <c r="H15" i="15"/>
  <c r="L10" i="15"/>
  <c r="J10" i="15"/>
  <c r="H10" i="15"/>
  <c r="L9" i="15"/>
  <c r="J9" i="15"/>
  <c r="H9" i="15"/>
  <c r="N5" i="9" l="1"/>
  <c r="J13" i="9"/>
  <c r="I5" i="15"/>
  <c r="J5" i="15" s="1"/>
  <c r="K5" i="15"/>
  <c r="L5" i="15" s="1"/>
  <c r="L13" i="9"/>
  <c r="G5" i="15"/>
  <c r="H13" i="9"/>
  <c r="N15" i="15"/>
  <c r="N9" i="15"/>
  <c r="N10" i="15"/>
  <c r="N13" i="9" l="1"/>
  <c r="H5" i="15"/>
  <c r="N5" i="15" s="1"/>
  <c r="M5" i="15"/>
  <c r="B2" i="15"/>
  <c r="L16" i="15" l="1"/>
  <c r="J16" i="15"/>
  <c r="H16" i="15"/>
  <c r="L14" i="15"/>
  <c r="J14" i="15"/>
  <c r="H14" i="15"/>
  <c r="L13" i="15"/>
  <c r="J13" i="15"/>
  <c r="H13" i="15"/>
  <c r="L12" i="15"/>
  <c r="J12" i="15"/>
  <c r="H12" i="15"/>
  <c r="L11" i="15"/>
  <c r="J11" i="15"/>
  <c r="H11" i="15"/>
  <c r="L8" i="15"/>
  <c r="J8" i="15"/>
  <c r="H8" i="15"/>
  <c r="L7" i="15"/>
  <c r="J7" i="15"/>
  <c r="H7" i="15"/>
  <c r="N7" i="15" l="1"/>
  <c r="N16" i="15"/>
  <c r="N11" i="15"/>
  <c r="N13" i="15"/>
  <c r="N8" i="15"/>
  <c r="N12" i="15"/>
  <c r="N14" i="15"/>
  <c r="D2" i="3"/>
  <c r="L17" i="15" l="1"/>
  <c r="E11" i="3" s="1"/>
  <c r="J17" i="15" l="1"/>
  <c r="E8" i="3" s="1"/>
  <c r="H17" i="15"/>
  <c r="E9" i="3" l="1"/>
  <c r="E10" i="3" s="1"/>
  <c r="E13" i="3" s="1"/>
  <c r="N17" i="15"/>
  <c r="E4" i="3"/>
  <c r="E7" i="3" s="1"/>
  <c r="E12" i="3" l="1"/>
  <c r="E25" i="3"/>
  <c r="E26" i="3" l="1"/>
  <c r="E28" i="3" l="1"/>
  <c r="E29" i="3" s="1"/>
  <c r="E27" i="3"/>
  <c r="E34" i="3" l="1"/>
  <c r="E35" i="3" s="1"/>
  <c r="E36" i="3" s="1"/>
  <c r="E41" i="3" s="1"/>
</calcChain>
</file>

<file path=xl/sharedStrings.xml><?xml version="1.0" encoding="utf-8"?>
<sst xmlns="http://schemas.openxmlformats.org/spreadsheetml/2006/main" count="373" uniqueCount="240">
  <si>
    <t>[ 한국항공대학교 과학관1층 환경개선공사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</si>
  <si>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</si>
  <si>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</si>
  <si>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</si>
  <si>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</si>
  <si>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</si>
  <si>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</si>
  <si>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</si>
  <si>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</si>
  <si>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</si>
  <si>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</si>
  <si>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/>
  </si>
  <si>
    <t>T</t>
  </si>
  <si>
    <t>[ 합           계 ]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</si>
  <si>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</si>
  <si>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</si>
  <si>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</si>
  <si>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</si>
  <si>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</si>
  <si>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</si>
  <si>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</si>
  <si>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A</t>
  </si>
  <si>
    <t>중 기 단 가 목 록</t>
  </si>
  <si>
    <t>비    고</t>
  </si>
  <si>
    <t>START</t>
  </si>
  <si>
    <t>중 기 단 가 산 출 서</t>
  </si>
  <si>
    <t>산    출    내    역</t>
  </si>
  <si>
    <t>코드</t>
  </si>
  <si>
    <t>품명</t>
  </si>
  <si>
    <t>규격</t>
  </si>
  <si>
    <t xml:space="preserve">        (  ) </t>
  </si>
  <si>
    <t xml:space="preserve">  총  계</t>
  </si>
  <si>
    <t>조달청가격</t>
  </si>
  <si>
    <t>거래가격</t>
  </si>
  <si>
    <t>유통물가</t>
  </si>
  <si>
    <t>조사가격1</t>
  </si>
  <si>
    <t>조사가격2</t>
  </si>
  <si>
    <t>C</t>
  </si>
  <si>
    <t>비        목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</si>
  <si>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</si>
  <si>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</si>
  <si>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</si>
  <si>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</si>
  <si>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</si>
  <si>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</si>
  <si>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</si>
  <si>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</si>
  <si>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</si>
  <si>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</si>
  <si>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 업 부 산 물</t>
  </si>
  <si>
    <t>AS</t>
  </si>
  <si>
    <t>[ 소          계 ]</t>
  </si>
  <si>
    <t>B1</t>
  </si>
  <si>
    <t>직  접  노  무  비</t>
  </si>
  <si>
    <t>B2</t>
  </si>
  <si>
    <t>간  접  노  무  비</t>
  </si>
  <si>
    <t>BS</t>
  </si>
  <si>
    <t>C2</t>
  </si>
  <si>
    <t>기   계    경   비</t>
  </si>
  <si>
    <t>C4</t>
  </si>
  <si>
    <t>산  재  보  험  료</t>
  </si>
  <si>
    <t>C5</t>
  </si>
  <si>
    <t>고  용  보  험  료</t>
  </si>
  <si>
    <t>C6</t>
  </si>
  <si>
    <t>국민  건강  보험료</t>
  </si>
  <si>
    <t>C7</t>
  </si>
  <si>
    <t>국민  연금  보험료</t>
  </si>
  <si>
    <t>노인장기요양보험료</t>
  </si>
  <si>
    <t>C8</t>
  </si>
  <si>
    <t>퇴직  공제  부금비</t>
  </si>
  <si>
    <t>CA</t>
  </si>
  <si>
    <t>산업안전보건관리비</t>
  </si>
  <si>
    <t>CH</t>
  </si>
  <si>
    <t>환  경  보  전  비</t>
  </si>
  <si>
    <t>기   타    경   비</t>
  </si>
  <si>
    <t>CK</t>
  </si>
  <si>
    <t>CL</t>
  </si>
  <si>
    <t>CS</t>
  </si>
  <si>
    <t>S1</t>
  </si>
  <si>
    <t xml:space="preserve">        계</t>
  </si>
  <si>
    <t>D1</t>
  </si>
  <si>
    <t>일  반  관  리  비</t>
  </si>
  <si>
    <t>D2</t>
  </si>
  <si>
    <t>이              윤</t>
  </si>
  <si>
    <t>D4</t>
  </si>
  <si>
    <t>폐기물 처리비</t>
  </si>
  <si>
    <t>D5</t>
  </si>
  <si>
    <t>석면폐기물 처리?</t>
  </si>
  <si>
    <t>D9</t>
  </si>
  <si>
    <t>공   급    가   액</t>
  </si>
  <si>
    <t>DB</t>
  </si>
  <si>
    <t>부  가  가  치  세</t>
  </si>
  <si>
    <t>DH</t>
  </si>
  <si>
    <t>도      급      액</t>
  </si>
  <si>
    <t>S2</t>
  </si>
  <si>
    <t>총   공   사    비</t>
  </si>
  <si>
    <t>이 Sheet는 수정하지 마십시요</t>
  </si>
  <si>
    <t>공사구분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</si>
  <si>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</si>
  <si>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</si>
  <si>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</si>
  <si>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</si>
  <si>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</si>
  <si>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</si>
  <si>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</si>
  <si>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</si>
  <si>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</si>
  <si>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</si>
  <si>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</si>
  <si>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</si>
  <si>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</si>
  <si>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</si>
  <si>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</si>
  <si>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</si>
  <si>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</si>
  <si>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</si>
  <si>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</si>
  <si>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</si>
  <si>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</si>
  <si>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</si>
  <si>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</si>
  <si>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공종구분명</t>
  </si>
  <si>
    <t>원가비목코드</t>
  </si>
  <si>
    <t>운    반    비</t>
  </si>
  <si>
    <t>C1</t>
  </si>
  <si>
    <t>관 급 자 재 비</t>
  </si>
  <si>
    <t>DJ</t>
  </si>
  <si>
    <t>사 급 자 재 비</t>
  </si>
  <si>
    <t>D3</t>
  </si>
  <si>
    <t>외    자    재</t>
  </si>
  <si>
    <t>관 급 공 사 비</t>
  </si>
  <si>
    <t>DK</t>
  </si>
  <si>
    <t>...</t>
  </si>
  <si>
    <t>비 고</t>
    <phoneticPr fontId="3" type="noConversion"/>
  </si>
  <si>
    <t>금 액</t>
    <phoneticPr fontId="3" type="noConversion"/>
  </si>
  <si>
    <t>법정 해당시 포함</t>
    <phoneticPr fontId="3" type="noConversion"/>
  </si>
  <si>
    <t xml:space="preserve">공사명 : </t>
    <phoneticPr fontId="3" type="noConversion"/>
  </si>
  <si>
    <t>*</t>
    <phoneticPr fontId="3" type="noConversion"/>
  </si>
  <si>
    <t>직접노무비</t>
    <phoneticPr fontId="3" type="noConversion"/>
  </si>
  <si>
    <t>노무비</t>
    <phoneticPr fontId="3" type="noConversion"/>
  </si>
  <si>
    <t>노무비</t>
    <phoneticPr fontId="3" type="noConversion"/>
  </si>
  <si>
    <t>직접노무비</t>
    <phoneticPr fontId="3" type="noConversion"/>
  </si>
  <si>
    <t>직접노무비</t>
    <phoneticPr fontId="3" type="noConversion"/>
  </si>
  <si>
    <t>(재료비+직접노무비)</t>
    <phoneticPr fontId="3" type="noConversion"/>
  </si>
  <si>
    <t>(재료비+직접노무비+산출경비)</t>
    <phoneticPr fontId="3" type="noConversion"/>
  </si>
  <si>
    <t>(재료비+노무비)</t>
    <phoneticPr fontId="3" type="noConversion"/>
  </si>
  <si>
    <t>(재료비+직접노무비+산출경비)</t>
    <phoneticPr fontId="3" type="noConversion"/>
  </si>
  <si>
    <t>(재료비+노무비+경비)</t>
    <phoneticPr fontId="3" type="noConversion"/>
  </si>
  <si>
    <t>(노무비+경비+일반관리비)</t>
    <phoneticPr fontId="3" type="noConversion"/>
  </si>
  <si>
    <t>공급가액</t>
    <phoneticPr fontId="3" type="noConversion"/>
  </si>
  <si>
    <t>작 업 부 산 물</t>
    <phoneticPr fontId="3" type="noConversion"/>
  </si>
  <si>
    <t>건설하도급대금지급보증서 발급수수료</t>
    <phoneticPr fontId="3" type="noConversion"/>
  </si>
  <si>
    <t>건설기계대여대금지급보증서 발급수수료</t>
    <phoneticPr fontId="3" type="noConversion"/>
  </si>
  <si>
    <t>공종명</t>
    <phoneticPr fontId="3" type="noConversion"/>
  </si>
  <si>
    <t>국민건강보험료</t>
    <phoneticPr fontId="3" type="noConversion"/>
  </si>
  <si>
    <t xml:space="preserve">                                           * 업체명 : </t>
    <phoneticPr fontId="3" type="noConversion"/>
  </si>
  <si>
    <t>15% 이내</t>
    <phoneticPr fontId="3" type="noConversion"/>
  </si>
  <si>
    <t>천원단위이하절사</t>
    <phoneticPr fontId="3" type="noConversion"/>
  </si>
  <si>
    <t>원 가 계 산 서</t>
    <phoneticPr fontId="3" type="noConversion"/>
  </si>
  <si>
    <t>집계표</t>
    <phoneticPr fontId="3" type="noConversion"/>
  </si>
  <si>
    <t>8% 이내</t>
    <phoneticPr fontId="3" type="noConversion"/>
  </si>
  <si>
    <t>석  면  분  담  금</t>
  </si>
  <si>
    <t xml:space="preserve">- </t>
  </si>
  <si>
    <t>노무비</t>
  </si>
  <si>
    <t>*</t>
  </si>
  <si>
    <t>법정 해당시 포함</t>
  </si>
  <si>
    <t>임금 채권 부담금</t>
  </si>
  <si>
    <t>고급기술자</t>
  </si>
  <si>
    <t>특급기술자</t>
  </si>
  <si>
    <t>중급기술자</t>
  </si>
  <si>
    <t>초급기술자</t>
  </si>
  <si>
    <t>세부 내역서</t>
    <phoneticPr fontId="30" type="noConversion"/>
  </si>
  <si>
    <t>비 고</t>
    <phoneticPr fontId="30" type="noConversion"/>
  </si>
  <si>
    <t>기술사</t>
    <phoneticPr fontId="30" type="noConversion"/>
  </si>
  <si>
    <t>인</t>
    <phoneticPr fontId="30" type="noConversion"/>
  </si>
  <si>
    <t>특급기술자</t>
    <phoneticPr fontId="30" type="noConversion"/>
  </si>
  <si>
    <t>고급기술자</t>
    <phoneticPr fontId="30" type="noConversion"/>
  </si>
  <si>
    <t>중급기술자</t>
    <phoneticPr fontId="30" type="noConversion"/>
  </si>
  <si>
    <t>초급기술자</t>
    <phoneticPr fontId="30" type="noConversion"/>
  </si>
  <si>
    <t>식</t>
    <phoneticPr fontId="30" type="noConversion"/>
  </si>
  <si>
    <t xml:space="preserve"> a =</t>
  </si>
  <si>
    <t>공            종</t>
  </si>
  <si>
    <t>계</t>
  </si>
  <si>
    <t>기 술 사</t>
  </si>
  <si>
    <t>보  조  원</t>
  </si>
  <si>
    <t>비   고</t>
  </si>
  <si>
    <t>보정전</t>
    <phoneticPr fontId="31" type="noConversion"/>
  </si>
  <si>
    <t>보정후</t>
  </si>
  <si>
    <t>보정계수</t>
  </si>
  <si>
    <t>합 계</t>
  </si>
  <si>
    <t>보조원</t>
    <phoneticPr fontId="3" type="noConversion"/>
  </si>
  <si>
    <t>※노란색음영 입력</t>
    <phoneticPr fontId="3" type="noConversion"/>
  </si>
  <si>
    <t>[ 한국항공대학교 건설 인허가 변경 용역 - 소규모재해영향평가]</t>
    <phoneticPr fontId="30" type="noConversion"/>
  </si>
  <si>
    <t>소규모 재해영향평가</t>
    <phoneticPr fontId="30" type="noConversion"/>
  </si>
  <si>
    <t>소규모재해영향평가에 따른 직접인력 소요작업량 산정</t>
    <phoneticPr fontId="31" type="noConversion"/>
  </si>
  <si>
    <t>149,936㎡</t>
    <phoneticPr fontId="3" type="noConversion"/>
  </si>
  <si>
    <r>
      <t xml:space="preserve">1) </t>
    </r>
    <r>
      <rPr>
        <b/>
        <sz val="10"/>
        <rFont val="맑은 고딕"/>
        <family val="2"/>
        <charset val="129"/>
      </rPr>
      <t>작업계획 수립</t>
    </r>
    <phoneticPr fontId="31" type="noConversion"/>
  </si>
  <si>
    <t>작업계획 수립</t>
    <phoneticPr fontId="31" type="noConversion"/>
  </si>
  <si>
    <r>
      <t xml:space="preserve">2) </t>
    </r>
    <r>
      <rPr>
        <b/>
        <sz val="10"/>
        <rFont val="맑은 고딕"/>
        <family val="2"/>
        <charset val="129"/>
      </rPr>
      <t>사업의 개요</t>
    </r>
    <phoneticPr fontId="31" type="noConversion"/>
  </si>
  <si>
    <t>사업의 배경과 목적</t>
    <phoneticPr fontId="31" type="noConversion"/>
  </si>
  <si>
    <t>사업의 내용</t>
    <phoneticPr fontId="31" type="noConversion"/>
  </si>
  <si>
    <t>사업의 추진경위</t>
    <phoneticPr fontId="3" type="noConversion"/>
  </si>
  <si>
    <t>재해영향평가 실시근거 및 절차</t>
    <phoneticPr fontId="3" type="noConversion"/>
  </si>
  <si>
    <r>
      <t xml:space="preserve">3) </t>
    </r>
    <r>
      <rPr>
        <b/>
        <sz val="10"/>
        <rFont val="맑은 고딕"/>
        <family val="2"/>
        <charset val="129"/>
      </rPr>
      <t>대상지역 설정</t>
    </r>
    <phoneticPr fontId="31" type="noConversion"/>
  </si>
  <si>
    <t>평가대상지역 설정위한 기초조사</t>
    <phoneticPr fontId="31" type="noConversion"/>
  </si>
  <si>
    <t>평가대상지역 설정방법</t>
    <phoneticPr fontId="31" type="noConversion"/>
  </si>
  <si>
    <t>사업 유형별 평가대상지역 설정</t>
    <phoneticPr fontId="31" type="noConversion"/>
  </si>
  <si>
    <t>4) 기초현황조사</t>
    <phoneticPr fontId="31" type="noConversion"/>
  </si>
  <si>
    <r>
      <t xml:space="preserve">5) </t>
    </r>
    <r>
      <rPr>
        <b/>
        <sz val="10"/>
        <rFont val="맑은 고딕"/>
        <family val="2"/>
        <charset val="129"/>
      </rPr>
      <t>재해영향예측 및 평가</t>
    </r>
    <phoneticPr fontId="31" type="noConversion"/>
  </si>
  <si>
    <r>
      <t xml:space="preserve">6) </t>
    </r>
    <r>
      <rPr>
        <b/>
        <sz val="10"/>
        <rFont val="맑은 고딕"/>
        <family val="2"/>
        <charset val="129"/>
      </rPr>
      <t>재해영향 저감대책 수립 및 저감방안 반영</t>
    </r>
    <phoneticPr fontId="31" type="noConversion"/>
  </si>
  <si>
    <r>
      <t xml:space="preserve">7) </t>
    </r>
    <r>
      <rPr>
        <b/>
        <sz val="10"/>
        <rFont val="맑은 고딕"/>
        <family val="2"/>
        <charset val="129"/>
      </rPr>
      <t>유지관리계획</t>
    </r>
    <phoneticPr fontId="31" type="noConversion"/>
  </si>
  <si>
    <t>작업계획수립,사업개요,대상지역설정,기초현황조사,
재해영향예측 및 평가,재해영향 저감대책 수립 및 저감방안 반영
유지관리계획,결론,협의서 작성 및 성과품 제출,
기타 용역수행에 필요한 사항</t>
    <phoneticPr fontId="30" type="noConversion"/>
  </si>
  <si>
    <t>결론</t>
    <phoneticPr fontId="31" type="noConversion"/>
  </si>
  <si>
    <t>협의서 작성 및 성과품 제출</t>
    <phoneticPr fontId="31" type="noConversion"/>
  </si>
  <si>
    <t>기초현황 조사의 기본방향</t>
    <phoneticPr fontId="31" type="noConversion"/>
  </si>
  <si>
    <t>유역 및 배수계통조사</t>
    <phoneticPr fontId="31" type="noConversion"/>
  </si>
  <si>
    <t>수문특성 조사</t>
    <phoneticPr fontId="31" type="noConversion"/>
  </si>
  <si>
    <t>토양, 지질 현황조사</t>
    <phoneticPr fontId="31" type="noConversion"/>
  </si>
  <si>
    <t>사면 현황 조사</t>
    <phoneticPr fontId="31" type="noConversion"/>
  </si>
  <si>
    <t>재해발생현황조사</t>
    <phoneticPr fontId="31" type="noConversion"/>
  </si>
  <si>
    <t>재해관련 지구지정 현황조사</t>
    <phoneticPr fontId="31" type="noConversion"/>
  </si>
  <si>
    <t>방재시설현황조사</t>
    <phoneticPr fontId="31" type="noConversion"/>
  </si>
  <si>
    <t>관련계획조사</t>
    <phoneticPr fontId="31" type="noConversion"/>
  </si>
  <si>
    <t>드론 촬영</t>
    <phoneticPr fontId="31" type="noConversion"/>
  </si>
  <si>
    <t>재해영향 유발요인 선정 및설계빈도 결정</t>
    <phoneticPr fontId="31" type="noConversion"/>
  </si>
  <si>
    <t>홍수유출해석</t>
    <phoneticPr fontId="31" type="noConversion"/>
  </si>
  <si>
    <t>토사유출해석</t>
    <phoneticPr fontId="31" type="noConversion"/>
  </si>
  <si>
    <t>사면관련 재해위험도 평가 및 사면 안정해석</t>
    <phoneticPr fontId="31" type="noConversion"/>
  </si>
  <si>
    <t>기본방향</t>
    <phoneticPr fontId="31" type="noConversion"/>
  </si>
  <si>
    <t>개발 중 홍수 및토사유출 저감대책</t>
    <phoneticPr fontId="31" type="noConversion"/>
  </si>
  <si>
    <t>개발 후 홍수유출 저감대책</t>
    <phoneticPr fontId="31" type="noConversion"/>
  </si>
  <si>
    <t>개발 중 사면관련 저감대책</t>
    <phoneticPr fontId="31" type="noConversion"/>
  </si>
  <si>
    <t>저감방안 반영</t>
    <phoneticPr fontId="31" type="noConversion"/>
  </si>
  <si>
    <t>개발 후 사면관련 저감대책</t>
    <phoneticPr fontId="31" type="noConversion"/>
  </si>
  <si>
    <t>저감대책 수립 및 저감방안 반영 종합</t>
    <phoneticPr fontId="31" type="noConversion"/>
  </si>
  <si>
    <t>유지관리계획 기본방향</t>
    <phoneticPr fontId="31" type="noConversion"/>
  </si>
  <si>
    <t>개발중 유지관리계획</t>
    <phoneticPr fontId="31" type="noConversion"/>
  </si>
  <si>
    <t>개발후 유지관리계획</t>
    <phoneticPr fontId="31" type="noConversion"/>
  </si>
  <si>
    <r>
      <t xml:space="preserve">8) </t>
    </r>
    <r>
      <rPr>
        <b/>
        <sz val="10"/>
        <rFont val="맑은 고딕"/>
        <family val="2"/>
        <charset val="129"/>
      </rPr>
      <t>결론, 협의서 작성 및 성과품 제출</t>
    </r>
    <phoneticPr fontId="31" type="noConversion"/>
  </si>
  <si>
    <t xml:space="preserve"> b =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</si>
</sst>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76" formatCode="#,###"/>
    <numFmt numFmtId="177" formatCode="#,##0.0;\-#,##0.0;#"/>
    <numFmt numFmtId="178" formatCode="#,##0;\-#,##0;#"/>
    <numFmt numFmtId="179" formatCode="#,###;\-#,###;#;"/>
    <numFmt numFmtId="180" formatCode="0.0%"/>
    <numFmt numFmtId="181" formatCode="0.000%"/>
    <numFmt numFmtId="182" formatCode="#,##0_ "/>
    <numFmt numFmtId="183" formatCode="_-* #,##0_-;\-* #,##0_-;_-* &quot;-&quot;??_-;_-@_-"/>
    <numFmt numFmtId="184" formatCode="0.00_);[Red]\(0.00\)"/>
    <numFmt numFmtId="185" formatCode="0.###"/>
    <numFmt numFmtId="186" formatCode="0.000"/>
  </numFmts>
  <fonts count="45" x14ac:knownFonts="1">
    <font>
      <sz val="11"/>
      <color theme="1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u/>
      <sz val="18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u/>
      <sz val="1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trike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i/>
      <strike/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돋움"/>
      <family val="3"/>
      <charset val="129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sz val="10"/>
      <name val="굴림체"/>
      <family val="3"/>
      <charset val="129"/>
    </font>
    <font>
      <b/>
      <sz val="9"/>
      <name val="돋움"/>
      <family val="3"/>
      <charset val="129"/>
    </font>
    <font>
      <sz val="9"/>
      <name val="돋움"/>
      <family val="3"/>
      <charset val="129"/>
    </font>
    <font>
      <b/>
      <sz val="10"/>
      <name val="Arial"/>
      <family val="2"/>
    </font>
    <font>
      <sz val="10"/>
      <color indexed="10"/>
      <name val="돋움"/>
      <family val="3"/>
      <charset val="129"/>
    </font>
    <font>
      <sz val="11"/>
      <color indexed="10"/>
      <name val="돋움"/>
      <family val="3"/>
      <charset val="129"/>
    </font>
    <font>
      <sz val="9"/>
      <color indexed="10"/>
      <name val="돋움"/>
      <family val="3"/>
      <charset val="129"/>
    </font>
    <font>
      <b/>
      <sz val="9"/>
      <color indexed="10"/>
      <name val="돋움"/>
      <family val="3"/>
      <charset val="129"/>
    </font>
    <font>
      <sz val="12"/>
      <name val="돋움"/>
      <family val="3"/>
      <charset val="129"/>
    </font>
    <font>
      <b/>
      <sz val="10"/>
      <name val="맑은 고딕"/>
      <family val="2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/>
    <xf numFmtId="41" fontId="6" fillId="0" borderId="0" applyFon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vertical="center" wrapText="1"/>
    </xf>
    <xf numFmtId="178" fontId="4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quotePrefix="1" applyFont="1" applyBorder="1" applyAlignment="1">
      <alignment vertical="center" wrapText="1"/>
    </xf>
    <xf numFmtId="0" fontId="4" fillId="0" borderId="3" xfId="0" quotePrefix="1" applyFont="1" applyBorder="1" applyAlignment="1">
      <alignment vertical="center" wrapText="1"/>
    </xf>
    <xf numFmtId="177" fontId="4" fillId="0" borderId="3" xfId="0" applyNumberFormat="1" applyFont="1" applyBorder="1" applyAlignment="1">
      <alignment vertical="center" wrapText="1"/>
    </xf>
    <xf numFmtId="0" fontId="4" fillId="0" borderId="4" xfId="0" quotePrefix="1" applyFont="1" applyBorder="1" applyAlignment="1">
      <alignment vertical="center" wrapText="1"/>
    </xf>
    <xf numFmtId="178" fontId="4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0" xfId="0" quotePrefix="1" applyFont="1">
      <alignment vertical="center"/>
    </xf>
    <xf numFmtId="176" fontId="12" fillId="0" borderId="1" xfId="0" quotePrefix="1" applyNumberFormat="1" applyFont="1" applyBorder="1" applyAlignment="1">
      <alignment vertical="center" wrapText="1"/>
    </xf>
    <xf numFmtId="176" fontId="12" fillId="0" borderId="1" xfId="0" applyNumberFormat="1" applyFont="1" applyBorder="1" applyAlignment="1">
      <alignment vertical="center" wrapText="1"/>
    </xf>
    <xf numFmtId="179" fontId="12" fillId="0" borderId="1" xfId="0" applyNumberFormat="1" applyFont="1" applyBorder="1" applyAlignment="1">
      <alignment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1" xfId="0" quotePrefix="1" applyFont="1" applyBorder="1" applyAlignment="1">
      <alignment horizontal="center" vertical="center" wrapText="1"/>
    </xf>
    <xf numFmtId="0" fontId="13" fillId="4" borderId="1" xfId="0" quotePrefix="1" applyFont="1" applyFill="1" applyBorder="1" applyAlignment="1">
      <alignment horizontal="center" vertical="center" wrapText="1"/>
    </xf>
    <xf numFmtId="41" fontId="13" fillId="4" borderId="1" xfId="9" applyFont="1" applyFill="1" applyBorder="1" applyAlignment="1">
      <alignment vertical="center" wrapText="1"/>
    </xf>
    <xf numFmtId="0" fontId="15" fillId="3" borderId="7" xfId="0" quotePrefix="1" applyFont="1" applyFill="1" applyBorder="1" applyAlignment="1">
      <alignment horizontal="center" vertical="center" wrapText="1"/>
    </xf>
    <xf numFmtId="0" fontId="15" fillId="3" borderId="7" xfId="0" quotePrefix="1" applyFont="1" applyFill="1" applyBorder="1" applyAlignment="1">
      <alignment horizontal="left" vertical="center" wrapText="1"/>
    </xf>
    <xf numFmtId="0" fontId="15" fillId="3" borderId="6" xfId="0" quotePrefix="1" applyFont="1" applyFill="1" applyBorder="1" applyAlignment="1">
      <alignment horizontal="left" vertical="center" wrapText="1"/>
    </xf>
    <xf numFmtId="0" fontId="16" fillId="4" borderId="7" xfId="0" quotePrefix="1" applyFont="1" applyFill="1" applyBorder="1" applyAlignment="1">
      <alignment horizontal="center" vertical="center" wrapText="1"/>
    </xf>
    <xf numFmtId="0" fontId="16" fillId="4" borderId="7" xfId="0" quotePrefix="1" applyFont="1" applyFill="1" applyBorder="1" applyAlignment="1">
      <alignment horizontal="left" vertical="center" wrapText="1"/>
    </xf>
    <xf numFmtId="0" fontId="16" fillId="4" borderId="6" xfId="0" quotePrefix="1" applyFont="1" applyFill="1" applyBorder="1" applyAlignment="1">
      <alignment horizontal="left" vertical="center" wrapText="1"/>
    </xf>
    <xf numFmtId="180" fontId="15" fillId="3" borderId="7" xfId="0" quotePrefix="1" applyNumberFormat="1" applyFont="1" applyFill="1" applyBorder="1" applyAlignment="1">
      <alignment horizontal="left" vertical="center" wrapText="1"/>
    </xf>
    <xf numFmtId="180" fontId="15" fillId="3" borderId="6" xfId="0" quotePrefix="1" applyNumberFormat="1" applyFont="1" applyFill="1" applyBorder="1" applyAlignment="1">
      <alignment horizontal="left" vertical="center" wrapText="1"/>
    </xf>
    <xf numFmtId="0" fontId="15" fillId="0" borderId="1" xfId="0" quotePrefix="1" applyFont="1" applyBorder="1" applyAlignment="1">
      <alignment vertical="center" wrapText="1"/>
    </xf>
    <xf numFmtId="0" fontId="16" fillId="4" borderId="1" xfId="0" quotePrefix="1" applyFont="1" applyFill="1" applyBorder="1" applyAlignment="1">
      <alignment vertical="center" wrapText="1"/>
    </xf>
    <xf numFmtId="0" fontId="15" fillId="3" borderId="5" xfId="0" quotePrefix="1" applyFont="1" applyFill="1" applyBorder="1" applyAlignment="1">
      <alignment horizontal="left" vertical="center" wrapText="1"/>
    </xf>
    <xf numFmtId="0" fontId="16" fillId="4" borderId="5" xfId="0" quotePrefix="1" applyFont="1" applyFill="1" applyBorder="1" applyAlignment="1">
      <alignment horizontal="left" vertical="center" wrapText="1"/>
    </xf>
    <xf numFmtId="0" fontId="17" fillId="3" borderId="5" xfId="0" quotePrefix="1" applyFont="1" applyFill="1" applyBorder="1" applyAlignment="1">
      <alignment horizontal="left" vertical="center" wrapText="1"/>
    </xf>
    <xf numFmtId="176" fontId="12" fillId="3" borderId="0" xfId="0" quotePrefix="1" applyNumberFormat="1" applyFont="1" applyFill="1">
      <alignment vertical="center"/>
    </xf>
    <xf numFmtId="41" fontId="12" fillId="3" borderId="1" xfId="9" applyFont="1" applyFill="1" applyBorder="1" applyAlignment="1">
      <alignment vertical="center" wrapText="1"/>
    </xf>
    <xf numFmtId="41" fontId="19" fillId="4" borderId="1" xfId="9" applyFont="1" applyFill="1" applyBorder="1" applyAlignment="1">
      <alignment vertical="center" wrapText="1"/>
    </xf>
    <xf numFmtId="176" fontId="19" fillId="2" borderId="1" xfId="0" applyNumberFormat="1" applyFont="1" applyFill="1" applyBorder="1" applyAlignment="1">
      <alignment horizontal="center" vertical="center" wrapText="1"/>
    </xf>
    <xf numFmtId="179" fontId="19" fillId="2" borderId="1" xfId="0" applyNumberFormat="1" applyFont="1" applyFill="1" applyBorder="1" applyAlignment="1">
      <alignment vertical="center" wrapText="1"/>
    </xf>
    <xf numFmtId="176" fontId="19" fillId="2" borderId="1" xfId="0" applyNumberFormat="1" applyFont="1" applyFill="1" applyBorder="1" applyAlignment="1">
      <alignment vertical="center" wrapText="1"/>
    </xf>
    <xf numFmtId="0" fontId="11" fillId="3" borderId="0" xfId="0" quotePrefix="1" applyFont="1" applyFill="1">
      <alignment vertical="center"/>
    </xf>
    <xf numFmtId="179" fontId="12" fillId="3" borderId="1" xfId="0" applyNumberFormat="1" applyFont="1" applyFill="1" applyBorder="1" applyAlignment="1">
      <alignment vertical="center" wrapText="1"/>
    </xf>
    <xf numFmtId="176" fontId="12" fillId="3" borderId="1" xfId="0" applyNumberFormat="1" applyFont="1" applyFill="1" applyBorder="1" applyAlignment="1">
      <alignment vertical="center" wrapText="1"/>
    </xf>
    <xf numFmtId="176" fontId="12" fillId="3" borderId="1" xfId="0" applyNumberFormat="1" applyFont="1" applyFill="1" applyBorder="1" applyAlignment="1">
      <alignment horizontal="center" vertical="center" wrapText="1"/>
    </xf>
    <xf numFmtId="176" fontId="12" fillId="3" borderId="0" xfId="0" applyNumberFormat="1" applyFont="1" applyFill="1">
      <alignment vertical="center"/>
    </xf>
    <xf numFmtId="176" fontId="21" fillId="3" borderId="0" xfId="0" applyNumberFormat="1" applyFont="1" applyFill="1">
      <alignment vertical="center"/>
    </xf>
    <xf numFmtId="176" fontId="19" fillId="3" borderId="1" xfId="0" quotePrefix="1" applyNumberFormat="1" applyFont="1" applyFill="1" applyBorder="1" applyAlignment="1">
      <alignment horizontal="center" vertical="center"/>
    </xf>
    <xf numFmtId="176" fontId="19" fillId="3" borderId="0" xfId="0" applyNumberFormat="1" applyFont="1" applyFill="1">
      <alignment vertical="center"/>
    </xf>
    <xf numFmtId="0" fontId="20" fillId="3" borderId="1" xfId="0" applyFont="1" applyFill="1" applyBorder="1">
      <alignment vertical="center"/>
    </xf>
    <xf numFmtId="176" fontId="12" fillId="3" borderId="1" xfId="0" quotePrefix="1" applyNumberFormat="1" applyFont="1" applyFill="1" applyBorder="1" applyAlignment="1">
      <alignment horizontal="center" vertical="center" wrapText="1"/>
    </xf>
    <xf numFmtId="176" fontId="12" fillId="3" borderId="1" xfId="0" quotePrefix="1" applyNumberFormat="1" applyFont="1" applyFill="1" applyBorder="1" applyAlignment="1">
      <alignment vertical="center" wrapText="1"/>
    </xf>
    <xf numFmtId="176" fontId="12" fillId="3" borderId="0" xfId="0" applyNumberFormat="1" applyFont="1" applyFill="1" applyAlignment="1">
      <alignment horizontal="center" vertical="center"/>
    </xf>
    <xf numFmtId="176" fontId="12" fillId="0" borderId="0" xfId="0" applyNumberFormat="1" applyFont="1">
      <alignment vertical="center"/>
    </xf>
    <xf numFmtId="176" fontId="19" fillId="0" borderId="1" xfId="0" quotePrefix="1" applyNumberFormat="1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176" fontId="12" fillId="0" borderId="1" xfId="0" quotePrefix="1" applyNumberFormat="1" applyFont="1" applyBorder="1" applyAlignment="1">
      <alignment horizontal="center" vertical="center" wrapText="1"/>
    </xf>
    <xf numFmtId="0" fontId="10" fillId="2" borderId="1" xfId="0" applyFont="1" applyFill="1" applyBorder="1">
      <alignment vertical="center"/>
    </xf>
    <xf numFmtId="176" fontId="19" fillId="2" borderId="0" xfId="0" applyNumberFormat="1" applyFont="1" applyFill="1">
      <alignment vertical="center"/>
    </xf>
    <xf numFmtId="176" fontId="12" fillId="0" borderId="0" xfId="0" applyNumberFormat="1" applyFont="1" applyAlignment="1">
      <alignment horizontal="center" vertical="center"/>
    </xf>
    <xf numFmtId="182" fontId="12" fillId="3" borderId="1" xfId="9" applyNumberFormat="1" applyFont="1" applyFill="1" applyBorder="1" applyAlignment="1">
      <alignment vertical="center" wrapText="1"/>
    </xf>
    <xf numFmtId="41" fontId="12" fillId="0" borderId="1" xfId="9" applyFont="1" applyFill="1" applyBorder="1" applyAlignment="1">
      <alignment vertical="center" wrapText="1"/>
    </xf>
    <xf numFmtId="0" fontId="22" fillId="3" borderId="5" xfId="0" quotePrefix="1" applyFont="1" applyFill="1" applyBorder="1" applyAlignment="1">
      <alignment horizontal="left" vertical="center" wrapText="1"/>
    </xf>
    <xf numFmtId="0" fontId="22" fillId="3" borderId="7" xfId="0" quotePrefix="1" applyFont="1" applyFill="1" applyBorder="1" applyAlignment="1">
      <alignment horizontal="center" vertical="center" wrapText="1"/>
    </xf>
    <xf numFmtId="180" fontId="22" fillId="3" borderId="7" xfId="0" quotePrefix="1" applyNumberFormat="1" applyFont="1" applyFill="1" applyBorder="1" applyAlignment="1">
      <alignment horizontal="left" vertical="center" wrapText="1"/>
    </xf>
    <xf numFmtId="180" fontId="22" fillId="3" borderId="6" xfId="0" quotePrefix="1" applyNumberFormat="1" applyFont="1" applyFill="1" applyBorder="1" applyAlignment="1">
      <alignment horizontal="left" vertical="center" wrapText="1"/>
    </xf>
    <xf numFmtId="0" fontId="22" fillId="0" borderId="1" xfId="0" quotePrefix="1" applyFont="1" applyBorder="1" applyAlignment="1">
      <alignment vertical="center" wrapText="1"/>
    </xf>
    <xf numFmtId="9" fontId="22" fillId="3" borderId="7" xfId="0" quotePrefix="1" applyNumberFormat="1" applyFont="1" applyFill="1" applyBorder="1" applyAlignment="1">
      <alignment horizontal="left" vertical="center" wrapText="1"/>
    </xf>
    <xf numFmtId="9" fontId="22" fillId="3" borderId="6" xfId="0" quotePrefix="1" applyNumberFormat="1" applyFont="1" applyFill="1" applyBorder="1" applyAlignment="1">
      <alignment horizontal="left" vertical="center" wrapText="1"/>
    </xf>
    <xf numFmtId="0" fontId="22" fillId="3" borderId="7" xfId="0" quotePrefix="1" applyFont="1" applyFill="1" applyBorder="1" applyAlignment="1">
      <alignment horizontal="left" vertical="center" wrapText="1"/>
    </xf>
    <xf numFmtId="0" fontId="22" fillId="3" borderId="6" xfId="0" quotePrefix="1" applyFont="1" applyFill="1" applyBorder="1" applyAlignment="1">
      <alignment horizontal="left" vertical="center" wrapText="1"/>
    </xf>
    <xf numFmtId="0" fontId="22" fillId="0" borderId="1" xfId="0" quotePrefix="1" applyFont="1" applyBorder="1" applyAlignment="1">
      <alignment horizontal="center" vertical="center" wrapText="1"/>
    </xf>
    <xf numFmtId="41" fontId="12" fillId="0" borderId="1" xfId="9" applyFont="1" applyBorder="1" applyAlignment="1">
      <alignment vertical="center" wrapText="1"/>
    </xf>
    <xf numFmtId="0" fontId="24" fillId="4" borderId="5" xfId="0" quotePrefix="1" applyFont="1" applyFill="1" applyBorder="1" applyAlignment="1">
      <alignment horizontal="left" vertical="center" wrapText="1"/>
    </xf>
    <xf numFmtId="0" fontId="24" fillId="4" borderId="7" xfId="0" quotePrefix="1" applyFont="1" applyFill="1" applyBorder="1" applyAlignment="1">
      <alignment horizontal="center" vertical="center" wrapText="1"/>
    </xf>
    <xf numFmtId="0" fontId="24" fillId="4" borderId="7" xfId="0" quotePrefix="1" applyFont="1" applyFill="1" applyBorder="1" applyAlignment="1">
      <alignment horizontal="left" vertical="center" wrapText="1"/>
    </xf>
    <xf numFmtId="0" fontId="24" fillId="4" borderId="6" xfId="0" quotePrefix="1" applyFont="1" applyFill="1" applyBorder="1" applyAlignment="1">
      <alignment horizontal="left" vertical="center" wrapText="1"/>
    </xf>
    <xf numFmtId="0" fontId="24" fillId="4" borderId="1" xfId="0" quotePrefix="1" applyFont="1" applyFill="1" applyBorder="1" applyAlignment="1">
      <alignment vertical="center" wrapText="1"/>
    </xf>
    <xf numFmtId="41" fontId="19" fillId="3" borderId="1" xfId="9" applyFont="1" applyFill="1" applyBorder="1" applyAlignment="1">
      <alignment vertical="center" wrapText="1"/>
    </xf>
    <xf numFmtId="0" fontId="24" fillId="3" borderId="7" xfId="0" quotePrefix="1" applyFont="1" applyFill="1" applyBorder="1" applyAlignment="1">
      <alignment horizontal="center" vertical="center" wrapText="1"/>
    </xf>
    <xf numFmtId="0" fontId="24" fillId="3" borderId="7" xfId="0" quotePrefix="1" applyFont="1" applyFill="1" applyBorder="1" applyAlignment="1">
      <alignment horizontal="left" vertical="center" wrapText="1"/>
    </xf>
    <xf numFmtId="0" fontId="22" fillId="3" borderId="1" xfId="0" quotePrefix="1" applyFont="1" applyFill="1" applyBorder="1" applyAlignment="1">
      <alignment vertical="center" wrapText="1"/>
    </xf>
    <xf numFmtId="0" fontId="24" fillId="4" borderId="7" xfId="0" quotePrefix="1" applyFont="1" applyFill="1" applyBorder="1" applyAlignment="1">
      <alignment vertical="center" wrapText="1"/>
    </xf>
    <xf numFmtId="10" fontId="22" fillId="3" borderId="6" xfId="0" quotePrefix="1" applyNumberFormat="1" applyFont="1" applyFill="1" applyBorder="1" applyAlignment="1">
      <alignment horizontal="left" vertical="center" wrapText="1"/>
    </xf>
    <xf numFmtId="10" fontId="22" fillId="3" borderId="7" xfId="0" quotePrefix="1" applyNumberFormat="1" applyFont="1" applyFill="1" applyBorder="1" applyAlignment="1">
      <alignment horizontal="left" vertical="center" wrapText="1"/>
    </xf>
    <xf numFmtId="0" fontId="12" fillId="3" borderId="1" xfId="0" quotePrefix="1" applyFont="1" applyFill="1" applyBorder="1" applyAlignment="1">
      <alignment horizontal="center" vertical="center" wrapText="1"/>
    </xf>
    <xf numFmtId="181" fontId="22" fillId="3" borderId="7" xfId="0" quotePrefix="1" applyNumberFormat="1" applyFont="1" applyFill="1" applyBorder="1" applyAlignment="1">
      <alignment horizontal="left" vertical="center" wrapText="1"/>
    </xf>
    <xf numFmtId="181" fontId="22" fillId="3" borderId="6" xfId="0" quotePrefix="1" applyNumberFormat="1" applyFont="1" applyFill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5" borderId="1" xfId="0" applyFont="1" applyFill="1" applyBorder="1">
      <alignment vertical="center"/>
    </xf>
    <xf numFmtId="176" fontId="19" fillId="5" borderId="1" xfId="0" applyNumberFormat="1" applyFont="1" applyFill="1" applyBorder="1" applyAlignment="1">
      <alignment horizontal="center" vertical="center" wrapText="1"/>
    </xf>
    <xf numFmtId="179" fontId="19" fillId="5" borderId="1" xfId="0" applyNumberFormat="1" applyFont="1" applyFill="1" applyBorder="1" applyAlignment="1">
      <alignment vertical="center" wrapText="1"/>
    </xf>
    <xf numFmtId="176" fontId="19" fillId="5" borderId="1" xfId="0" applyNumberFormat="1" applyFont="1" applyFill="1" applyBorder="1" applyAlignment="1">
      <alignment vertical="center" wrapText="1"/>
    </xf>
    <xf numFmtId="176" fontId="12" fillId="5" borderId="0" xfId="0" applyNumberFormat="1" applyFont="1" applyFill="1">
      <alignment vertical="center"/>
    </xf>
    <xf numFmtId="0" fontId="20" fillId="6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vertical="center" wrapText="1"/>
    </xf>
    <xf numFmtId="0" fontId="27" fillId="6" borderId="5" xfId="0" applyFont="1" applyFill="1" applyBorder="1" applyAlignment="1">
      <alignment horizontal="left" vertical="center" wrapText="1"/>
    </xf>
    <xf numFmtId="0" fontId="27" fillId="6" borderId="7" xfId="0" applyFont="1" applyFill="1" applyBorder="1" applyAlignment="1">
      <alignment horizontal="center" vertical="center" wrapText="1"/>
    </xf>
    <xf numFmtId="10" fontId="28" fillId="6" borderId="7" xfId="0" applyNumberFormat="1" applyFont="1" applyFill="1" applyBorder="1" applyAlignment="1">
      <alignment horizontal="left" vertical="center" wrapText="1"/>
    </xf>
    <xf numFmtId="0" fontId="29" fillId="6" borderId="6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vertical="center" wrapText="1"/>
    </xf>
    <xf numFmtId="0" fontId="25" fillId="3" borderId="1" xfId="0" quotePrefix="1" applyFont="1" applyFill="1" applyBorder="1" applyAlignment="1">
      <alignment horizontal="center" vertical="center" wrapText="1"/>
    </xf>
    <xf numFmtId="0" fontId="22" fillId="3" borderId="5" xfId="0" quotePrefix="1" applyFont="1" applyFill="1" applyBorder="1" applyAlignment="1">
      <alignment horizontal="left" vertical="center"/>
    </xf>
    <xf numFmtId="0" fontId="12" fillId="2" borderId="1" xfId="0" quotePrefix="1" applyFont="1" applyFill="1" applyBorder="1" applyAlignment="1">
      <alignment horizontal="center" vertical="center" wrapText="1"/>
    </xf>
    <xf numFmtId="41" fontId="12" fillId="2" borderId="1" xfId="9" applyFont="1" applyFill="1" applyBorder="1" applyAlignment="1">
      <alignment vertical="center" wrapText="1"/>
    </xf>
    <xf numFmtId="0" fontId="22" fillId="2" borderId="5" xfId="0" quotePrefix="1" applyFont="1" applyFill="1" applyBorder="1" applyAlignment="1">
      <alignment horizontal="left" vertical="center" wrapText="1"/>
    </xf>
    <xf numFmtId="0" fontId="22" fillId="2" borderId="7" xfId="0" quotePrefix="1" applyFont="1" applyFill="1" applyBorder="1" applyAlignment="1">
      <alignment horizontal="center" vertical="center" wrapText="1"/>
    </xf>
    <xf numFmtId="181" fontId="22" fillId="2" borderId="7" xfId="0" quotePrefix="1" applyNumberFormat="1" applyFont="1" applyFill="1" applyBorder="1" applyAlignment="1">
      <alignment horizontal="left" vertical="center" wrapText="1"/>
    </xf>
    <xf numFmtId="181" fontId="22" fillId="2" borderId="6" xfId="0" quotePrefix="1" applyNumberFormat="1" applyFont="1" applyFill="1" applyBorder="1" applyAlignment="1">
      <alignment horizontal="left" vertical="center" wrapText="1"/>
    </xf>
    <xf numFmtId="0" fontId="22" fillId="2" borderId="1" xfId="0" quotePrefix="1" applyFont="1" applyFill="1" applyBorder="1" applyAlignment="1">
      <alignment vertical="center" wrapText="1"/>
    </xf>
    <xf numFmtId="10" fontId="22" fillId="2" borderId="7" xfId="0" quotePrefix="1" applyNumberFormat="1" applyFont="1" applyFill="1" applyBorder="1" applyAlignment="1">
      <alignment horizontal="left" vertical="center" wrapText="1"/>
    </xf>
    <xf numFmtId="10" fontId="22" fillId="2" borderId="6" xfId="0" quotePrefix="1" applyNumberFormat="1" applyFont="1" applyFill="1" applyBorder="1" applyAlignment="1">
      <alignment horizontal="left" vertical="center" wrapText="1"/>
    </xf>
    <xf numFmtId="183" fontId="12" fillId="2" borderId="1" xfId="9" applyNumberFormat="1" applyFont="1" applyFill="1" applyBorder="1" applyAlignment="1">
      <alignment vertical="center" wrapText="1"/>
    </xf>
    <xf numFmtId="181" fontId="28" fillId="6" borderId="7" xfId="0" applyNumberFormat="1" applyFont="1" applyFill="1" applyBorder="1" applyAlignment="1">
      <alignment horizontal="left" vertical="center" wrapText="1"/>
    </xf>
    <xf numFmtId="184" fontId="12" fillId="3" borderId="0" xfId="0" quotePrefix="1" applyNumberFormat="1" applyFont="1" applyFill="1">
      <alignment vertical="center"/>
    </xf>
    <xf numFmtId="184" fontId="19" fillId="5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184" fontId="12" fillId="3" borderId="1" xfId="0" applyNumberFormat="1" applyFont="1" applyFill="1" applyBorder="1" applyAlignment="1">
      <alignment horizontal="center" vertical="center" wrapText="1"/>
    </xf>
    <xf numFmtId="184" fontId="19" fillId="2" borderId="1" xfId="0" applyNumberFormat="1" applyFont="1" applyFill="1" applyBorder="1" applyAlignment="1">
      <alignment horizontal="center" vertical="center" wrapText="1"/>
    </xf>
    <xf numFmtId="184" fontId="12" fillId="3" borderId="0" xfId="0" applyNumberFormat="1" applyFont="1" applyFill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20" fillId="0" borderId="6" xfId="0" applyFont="1" applyBorder="1">
      <alignment vertical="center"/>
    </xf>
    <xf numFmtId="0" fontId="32" fillId="0" borderId="0" xfId="0" applyFont="1">
      <alignment vertical="center"/>
    </xf>
    <xf numFmtId="0" fontId="0" fillId="0" borderId="0" xfId="0" applyAlignment="1"/>
    <xf numFmtId="3" fontId="33" fillId="0" borderId="0" xfId="0" applyNumberFormat="1" applyFont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0" fontId="33" fillId="0" borderId="0" xfId="0" applyFont="1">
      <alignment vertical="center"/>
    </xf>
    <xf numFmtId="0" fontId="7" fillId="0" borderId="0" xfId="0" applyFont="1">
      <alignment vertical="center"/>
    </xf>
    <xf numFmtId="0" fontId="0" fillId="0" borderId="12" xfId="0" applyBorder="1" applyAlignment="1"/>
    <xf numFmtId="0" fontId="34" fillId="0" borderId="12" xfId="0" applyFont="1" applyBorder="1">
      <alignment vertical="center"/>
    </xf>
    <xf numFmtId="0" fontId="31" fillId="0" borderId="12" xfId="0" applyFont="1" applyBorder="1">
      <alignment vertical="center"/>
    </xf>
    <xf numFmtId="0" fontId="34" fillId="0" borderId="12" xfId="0" applyFont="1" applyBorder="1" applyAlignment="1">
      <alignment horizontal="right" vertical="center"/>
    </xf>
    <xf numFmtId="0" fontId="36" fillId="7" borderId="17" xfId="0" applyFont="1" applyFill="1" applyBorder="1" applyAlignment="1">
      <alignment horizontal="center" vertical="center"/>
    </xf>
    <xf numFmtId="0" fontId="37" fillId="7" borderId="19" xfId="0" applyFont="1" applyFill="1" applyBorder="1" applyAlignment="1">
      <alignment horizontal="center" vertical="center"/>
    </xf>
    <xf numFmtId="0" fontId="37" fillId="7" borderId="20" xfId="0" applyFont="1" applyFill="1" applyBorder="1" applyAlignment="1">
      <alignment horizontal="center" vertical="center"/>
    </xf>
    <xf numFmtId="0" fontId="38" fillId="0" borderId="18" xfId="0" applyFont="1" applyBorder="1">
      <alignment vertical="center"/>
    </xf>
    <xf numFmtId="0" fontId="34" fillId="0" borderId="19" xfId="0" applyFont="1" applyBorder="1">
      <alignment vertical="center"/>
    </xf>
    <xf numFmtId="2" fontId="34" fillId="0" borderId="19" xfId="0" applyNumberFormat="1" applyFont="1" applyBorder="1">
      <alignment vertical="center"/>
    </xf>
    <xf numFmtId="2" fontId="39" fillId="0" borderId="19" xfId="0" applyNumberFormat="1" applyFont="1" applyBorder="1">
      <alignment vertical="center"/>
    </xf>
    <xf numFmtId="2" fontId="40" fillId="0" borderId="19" xfId="0" applyNumberFormat="1" applyFont="1" applyBorder="1" applyAlignment="1"/>
    <xf numFmtId="186" fontId="37" fillId="0" borderId="20" xfId="0" applyNumberFormat="1" applyFont="1" applyBorder="1">
      <alignment vertical="center"/>
    </xf>
    <xf numFmtId="0" fontId="0" fillId="0" borderId="18" xfId="0" applyBorder="1" applyAlignment="1"/>
    <xf numFmtId="0" fontId="37" fillId="0" borderId="19" xfId="0" applyFont="1" applyBorder="1" applyAlignment="1">
      <alignment horizontal="distributed" vertical="center"/>
    </xf>
    <xf numFmtId="184" fontId="37" fillId="0" borderId="19" xfId="0" applyNumberFormat="1" applyFont="1" applyBorder="1">
      <alignment vertical="center"/>
    </xf>
    <xf numFmtId="184" fontId="41" fillId="0" borderId="19" xfId="0" applyNumberFormat="1" applyFont="1" applyBorder="1">
      <alignment vertical="center"/>
    </xf>
    <xf numFmtId="2" fontId="41" fillId="0" borderId="19" xfId="0" applyNumberFormat="1" applyFont="1" applyBorder="1">
      <alignment vertical="center"/>
    </xf>
    <xf numFmtId="184" fontId="36" fillId="0" borderId="23" xfId="0" applyNumberFormat="1" applyFont="1" applyBorder="1">
      <alignment vertical="center"/>
    </xf>
    <xf numFmtId="184" fontId="42" fillId="0" borderId="23" xfId="0" applyNumberFormat="1" applyFont="1" applyBorder="1">
      <alignment vertical="center"/>
    </xf>
    <xf numFmtId="0" fontId="33" fillId="0" borderId="24" xfId="0" applyFont="1" applyBorder="1">
      <alignment vertical="center"/>
    </xf>
    <xf numFmtId="0" fontId="43" fillId="0" borderId="25" xfId="0" applyFont="1" applyBorder="1">
      <alignment vertical="center"/>
    </xf>
    <xf numFmtId="0" fontId="7" fillId="0" borderId="25" xfId="0" applyFont="1" applyBorder="1" applyAlignment="1"/>
    <xf numFmtId="0" fontId="40" fillId="0" borderId="25" xfId="0" applyFont="1" applyBorder="1" applyAlignment="1"/>
    <xf numFmtId="0" fontId="37" fillId="0" borderId="25" xfId="0" applyFont="1" applyBorder="1">
      <alignment vertical="center"/>
    </xf>
    <xf numFmtId="180" fontId="35" fillId="5" borderId="26" xfId="0" applyNumberFormat="1" applyFont="1" applyFill="1" applyBorder="1">
      <alignment vertical="center"/>
    </xf>
    <xf numFmtId="0" fontId="34" fillId="0" borderId="26" xfId="0" applyFont="1" applyBorder="1" applyAlignment="1">
      <alignment horizontal="right" vertical="center"/>
    </xf>
    <xf numFmtId="2" fontId="37" fillId="5" borderId="19" xfId="0" applyNumberFormat="1" applyFont="1" applyFill="1" applyBorder="1">
      <alignment vertical="center"/>
    </xf>
    <xf numFmtId="0" fontId="12" fillId="0" borderId="1" xfId="0" quotePrefix="1" applyFont="1" applyBorder="1" applyAlignment="1">
      <alignment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9" fillId="4" borderId="1" xfId="0" quotePrefix="1" applyFont="1" applyFill="1" applyBorder="1" applyAlignment="1">
      <alignment vertical="center" wrapText="1"/>
    </xf>
    <xf numFmtId="0" fontId="19" fillId="4" borderId="1" xfId="0" quotePrefix="1" applyFont="1" applyFill="1" applyBorder="1" applyAlignment="1">
      <alignment horizontal="center" vertical="center" wrapText="1"/>
    </xf>
    <xf numFmtId="0" fontId="13" fillId="4" borderId="1" xfId="0" quotePrefix="1" applyFont="1" applyFill="1" applyBorder="1" applyAlignment="1">
      <alignment vertical="center" wrapText="1"/>
    </xf>
    <xf numFmtId="0" fontId="13" fillId="4" borderId="1" xfId="0" quotePrefix="1" applyFont="1" applyFill="1" applyBorder="1" applyAlignment="1">
      <alignment horizontal="center" vertical="center" wrapText="1"/>
    </xf>
    <xf numFmtId="0" fontId="23" fillId="0" borderId="5" xfId="0" quotePrefix="1" applyFont="1" applyBorder="1" applyAlignment="1">
      <alignment vertical="center" wrapText="1"/>
    </xf>
    <xf numFmtId="0" fontId="23" fillId="0" borderId="7" xfId="0" quotePrefix="1" applyFont="1" applyBorder="1" applyAlignment="1">
      <alignment vertical="center" wrapText="1"/>
    </xf>
    <xf numFmtId="0" fontId="23" fillId="0" borderId="6" xfId="0" quotePrefix="1" applyFont="1" applyBorder="1" applyAlignment="1">
      <alignment vertical="center" wrapText="1"/>
    </xf>
    <xf numFmtId="0" fontId="23" fillId="3" borderId="5" xfId="0" quotePrefix="1" applyFont="1" applyFill="1" applyBorder="1" applyAlignment="1">
      <alignment horizontal="left" vertical="center" wrapText="1"/>
    </xf>
    <xf numFmtId="0" fontId="23" fillId="3" borderId="7" xfId="0" quotePrefix="1" applyFont="1" applyFill="1" applyBorder="1" applyAlignment="1">
      <alignment horizontal="left" vertical="center" wrapText="1"/>
    </xf>
    <xf numFmtId="0" fontId="23" fillId="3" borderId="6" xfId="0" quotePrefix="1" applyFont="1" applyFill="1" applyBorder="1" applyAlignment="1">
      <alignment horizontal="left" vertical="center" wrapText="1"/>
    </xf>
    <xf numFmtId="0" fontId="23" fillId="0" borderId="5" xfId="0" quotePrefix="1" applyFont="1" applyBorder="1" applyAlignment="1">
      <alignment horizontal="left" vertical="center" wrapText="1"/>
    </xf>
    <xf numFmtId="0" fontId="23" fillId="0" borderId="7" xfId="0" quotePrefix="1" applyFont="1" applyBorder="1" applyAlignment="1">
      <alignment horizontal="left" vertical="center" wrapText="1"/>
    </xf>
    <xf numFmtId="0" fontId="23" fillId="0" borderId="6" xfId="0" quotePrefix="1" applyFont="1" applyBorder="1" applyAlignment="1">
      <alignment horizontal="left" vertical="center" wrapText="1"/>
    </xf>
    <xf numFmtId="0" fontId="23" fillId="3" borderId="5" xfId="0" quotePrefix="1" applyFont="1" applyFill="1" applyBorder="1" applyAlignment="1">
      <alignment vertical="center" wrapText="1"/>
    </xf>
    <xf numFmtId="0" fontId="23" fillId="3" borderId="7" xfId="0" quotePrefix="1" applyFont="1" applyFill="1" applyBorder="1" applyAlignment="1">
      <alignment vertical="center" wrapText="1"/>
    </xf>
    <xf numFmtId="0" fontId="23" fillId="3" borderId="6" xfId="0" quotePrefix="1" applyFont="1" applyFill="1" applyBorder="1" applyAlignment="1">
      <alignment vertical="center" wrapText="1"/>
    </xf>
    <xf numFmtId="0" fontId="18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3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distributed" vertical="center" wrapText="1"/>
    </xf>
    <xf numFmtId="0" fontId="13" fillId="0" borderId="5" xfId="0" quotePrefix="1" applyFont="1" applyBorder="1" applyAlignment="1">
      <alignment horizontal="center" vertical="center" wrapText="1"/>
    </xf>
    <xf numFmtId="0" fontId="13" fillId="0" borderId="7" xfId="0" quotePrefix="1" applyFont="1" applyBorder="1" applyAlignment="1">
      <alignment horizontal="center" vertical="center" wrapText="1"/>
    </xf>
    <xf numFmtId="0" fontId="13" fillId="0" borderId="6" xfId="0" quotePrefix="1" applyFont="1" applyBorder="1" applyAlignment="1">
      <alignment horizontal="center" vertical="center" wrapText="1"/>
    </xf>
    <xf numFmtId="176" fontId="21" fillId="0" borderId="0" xfId="0" applyNumberFormat="1" applyFont="1" applyAlignment="1">
      <alignment horizontal="center" vertical="center"/>
    </xf>
    <xf numFmtId="176" fontId="19" fillId="0" borderId="1" xfId="0" quotePrefix="1" applyNumberFormat="1" applyFont="1" applyBorder="1" applyAlignment="1">
      <alignment horizontal="center" vertical="center"/>
    </xf>
    <xf numFmtId="176" fontId="19" fillId="0" borderId="2" xfId="0" quotePrefix="1" applyNumberFormat="1" applyFont="1" applyBorder="1" applyAlignment="1">
      <alignment horizontal="center" vertical="center"/>
    </xf>
    <xf numFmtId="176" fontId="19" fillId="0" borderId="4" xfId="0" quotePrefix="1" applyNumberFormat="1" applyFont="1" applyBorder="1" applyAlignment="1">
      <alignment horizontal="center" vertical="center"/>
    </xf>
    <xf numFmtId="176" fontId="19" fillId="0" borderId="5" xfId="0" quotePrefix="1" applyNumberFormat="1" applyFont="1" applyBorder="1" applyAlignment="1">
      <alignment horizontal="center" vertical="center"/>
    </xf>
    <xf numFmtId="176" fontId="19" fillId="0" borderId="6" xfId="0" quotePrefix="1" applyNumberFormat="1" applyFont="1" applyBorder="1" applyAlignment="1">
      <alignment horizontal="center" vertical="center"/>
    </xf>
    <xf numFmtId="176" fontId="19" fillId="0" borderId="8" xfId="0" quotePrefix="1" applyNumberFormat="1" applyFont="1" applyBorder="1" applyAlignment="1">
      <alignment horizontal="center" vertical="center"/>
    </xf>
    <xf numFmtId="176" fontId="19" fillId="0" borderId="9" xfId="0" quotePrefix="1" applyNumberFormat="1" applyFont="1" applyBorder="1" applyAlignment="1">
      <alignment horizontal="center" vertical="center"/>
    </xf>
    <xf numFmtId="176" fontId="19" fillId="0" borderId="10" xfId="0" quotePrefix="1" applyNumberFormat="1" applyFont="1" applyBorder="1" applyAlignment="1">
      <alignment horizontal="center" vertical="center"/>
    </xf>
    <xf numFmtId="176" fontId="19" fillId="0" borderId="11" xfId="0" quotePrefix="1" applyNumberFormat="1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76" fontId="21" fillId="3" borderId="0" xfId="0" applyNumberFormat="1" applyFont="1" applyFill="1" applyAlignment="1">
      <alignment horizontal="center" vertical="center"/>
    </xf>
    <xf numFmtId="176" fontId="19" fillId="3" borderId="1" xfId="0" quotePrefix="1" applyNumberFormat="1" applyFont="1" applyFill="1" applyBorder="1" applyAlignment="1">
      <alignment horizontal="center" vertical="center"/>
    </xf>
    <xf numFmtId="176" fontId="19" fillId="3" borderId="5" xfId="0" quotePrefix="1" applyNumberFormat="1" applyFont="1" applyFill="1" applyBorder="1" applyAlignment="1">
      <alignment horizontal="center" vertical="center"/>
    </xf>
    <xf numFmtId="176" fontId="19" fillId="3" borderId="6" xfId="0" quotePrefix="1" applyNumberFormat="1" applyFont="1" applyFill="1" applyBorder="1" applyAlignment="1">
      <alignment horizontal="center" vertical="center"/>
    </xf>
    <xf numFmtId="176" fontId="19" fillId="3" borderId="2" xfId="0" quotePrefix="1" applyNumberFormat="1" applyFont="1" applyFill="1" applyBorder="1" applyAlignment="1">
      <alignment horizontal="center" vertical="center"/>
    </xf>
    <xf numFmtId="176" fontId="19" fillId="3" borderId="4" xfId="0" quotePrefix="1" applyNumberFormat="1" applyFont="1" applyFill="1" applyBorder="1" applyAlignment="1">
      <alignment horizontal="center" vertical="center"/>
    </xf>
    <xf numFmtId="184" fontId="19" fillId="3" borderId="2" xfId="0" quotePrefix="1" applyNumberFormat="1" applyFont="1" applyFill="1" applyBorder="1" applyAlignment="1">
      <alignment horizontal="center" vertical="center"/>
    </xf>
    <xf numFmtId="184" fontId="19" fillId="3" borderId="4" xfId="0" quotePrefix="1" applyNumberFormat="1" applyFont="1" applyFill="1" applyBorder="1" applyAlignment="1">
      <alignment horizontal="center" vertical="center"/>
    </xf>
    <xf numFmtId="176" fontId="19" fillId="3" borderId="8" xfId="0" quotePrefix="1" applyNumberFormat="1" applyFont="1" applyFill="1" applyBorder="1" applyAlignment="1">
      <alignment horizontal="center" vertical="center"/>
    </xf>
    <xf numFmtId="176" fontId="19" fillId="3" borderId="9" xfId="0" quotePrefix="1" applyNumberFormat="1" applyFont="1" applyFill="1" applyBorder="1" applyAlignment="1">
      <alignment horizontal="center" vertical="center"/>
    </xf>
    <xf numFmtId="176" fontId="19" fillId="3" borderId="10" xfId="0" quotePrefix="1" applyNumberFormat="1" applyFont="1" applyFill="1" applyBorder="1" applyAlignment="1">
      <alignment horizontal="center" vertical="center"/>
    </xf>
    <xf numFmtId="176" fontId="19" fillId="3" borderId="11" xfId="0" quotePrefix="1" applyNumberFormat="1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36" fillId="7" borderId="27" xfId="0" applyFont="1" applyFill="1" applyBorder="1" applyAlignment="1">
      <alignment horizontal="center" vertical="center"/>
    </xf>
    <xf numFmtId="0" fontId="37" fillId="0" borderId="27" xfId="0" applyFont="1" applyBorder="1" applyAlignment="1"/>
    <xf numFmtId="0" fontId="33" fillId="0" borderId="21" xfId="0" applyFont="1" applyBorder="1" applyAlignment="1">
      <alignment horizontal="distributed" vertical="center"/>
    </xf>
    <xf numFmtId="0" fontId="0" fillId="0" borderId="22" xfId="0" applyBorder="1">
      <alignment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185" fontId="35" fillId="5" borderId="26" xfId="0" applyNumberFormat="1" applyFont="1" applyFill="1" applyBorder="1" applyAlignment="1">
      <alignment horizontal="center" vertical="center"/>
    </xf>
    <xf numFmtId="0" fontId="33" fillId="7" borderId="13" xfId="0" applyFon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8" xfId="0" applyFill="1" applyBorder="1" applyAlignment="1"/>
    <xf numFmtId="0" fontId="0" fillId="7" borderId="19" xfId="0" applyFill="1" applyBorder="1" applyAlignment="1"/>
    <xf numFmtId="0" fontId="36" fillId="7" borderId="14" xfId="0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6" fillId="7" borderId="16" xfId="0" applyFont="1" applyFill="1" applyBorder="1" applyAlignment="1">
      <alignment horizontal="center" vertical="center"/>
    </xf>
    <xf numFmtId="0" fontId="37" fillId="0" borderId="14" xfId="0" applyFont="1" applyBorder="1" applyAlignment="1"/>
    <xf numFmtId="0" fontId="1" fillId="0" borderId="0" xfId="0" quotePrefix="1" applyFont="1" applyAlignment="1">
      <alignment horizontal="center" vertical="center"/>
    </xf>
    <xf numFmtId="0" fontId="0" fillId="0" borderId="0" xfId="0" quotePrefix="1">
      <alignment vertical="center"/>
    </xf>
    <xf numFmtId="0" fontId="5" fillId="0" borderId="0" xfId="0" quotePrefix="1" applyFont="1">
      <alignment vertical="center"/>
    </xf>
    <xf numFmtId="3" fontId="31" fillId="0" borderId="12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left" vertical="center"/>
    </xf>
    <xf numFmtId="2" fontId="37" fillId="0" borderId="19" xfId="0" applyNumberFormat="1" applyFont="1" applyFill="1" applyBorder="1">
      <alignment vertical="center"/>
    </xf>
    <xf numFmtId="0" fontId="0" fillId="0" borderId="28" xfId="0" applyBorder="1" applyAlignment="1"/>
    <xf numFmtId="0" fontId="34" fillId="0" borderId="27" xfId="0" applyFont="1" applyBorder="1">
      <alignment vertical="center"/>
    </xf>
    <xf numFmtId="0" fontId="28" fillId="0" borderId="19" xfId="0" applyFont="1" applyBorder="1">
      <alignment vertical="center"/>
    </xf>
    <xf numFmtId="0" fontId="38" fillId="0" borderId="28" xfId="0" applyFont="1" applyBorder="1">
      <alignment vertical="center"/>
    </xf>
    <xf numFmtId="0" fontId="22" fillId="0" borderId="26" xfId="0" applyFont="1" applyBorder="1" applyAlignment="1">
      <alignment horizontal="right" vertical="center"/>
    </xf>
  </cellXfs>
  <cellStyles count="10">
    <cellStyle name="normal" xfId="5" xr:uid="{00000000-0005-0000-0000-000000000000}"/>
    <cellStyle name="쉼표 [0]" xfId="9" builtinId="6"/>
    <cellStyle name="쉼표 [0] 2" xfId="3" xr:uid="{00000000-0005-0000-0000-000002000000}"/>
    <cellStyle name="표준" xfId="0" builtinId="0"/>
    <cellStyle name="표준 10 10" xfId="8" xr:uid="{00000000-0005-0000-0000-000004000000}"/>
    <cellStyle name="표준 2" xfId="4" xr:uid="{00000000-0005-0000-0000-000005000000}"/>
    <cellStyle name="표준 2 2" xfId="1" xr:uid="{00000000-0005-0000-0000-000006000000}"/>
    <cellStyle name="표준 2 3" xfId="2" xr:uid="{00000000-0005-0000-0000-000007000000}"/>
    <cellStyle name="표준 3" xfId="6" xr:uid="{00000000-0005-0000-0000-000008000000}"/>
    <cellStyle name="표준 3 2" xfId="7" xr:uid="{00000000-0005-0000-0000-000009000000}"/>
  </cellStyles>
  <dxfs count="0"/>
  <tableStyles count="0" defaultTableStyle="TableStyleMedium9" defaultPivotStyle="PivotStyleLight16"/>
  <colors>
    <mruColors>
      <color rgb="FF006600"/>
      <color rgb="FF003300"/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J41"/>
  <sheetViews>
    <sheetView tabSelected="1" view="pageBreakPreview" topLeftCell="B1" zoomScale="85" zoomScaleNormal="80" zoomScaleSheetLayoutView="85" workbookViewId="0">
      <pane ySplit="3" topLeftCell="A4" activePane="bottomLeft" state="frozen"/>
      <selection activeCell="B1" sqref="B1"/>
      <selection pane="bottomLeft" activeCell="P11" sqref="P11"/>
    </sheetView>
  </sheetViews>
  <sheetFormatPr defaultRowHeight="24.95" customHeight="1" outlineLevelRow="1" x14ac:dyDescent="0.3"/>
  <cols>
    <col min="1" max="1" width="0" style="12" hidden="1" customWidth="1"/>
    <col min="2" max="3" width="4.625" style="12" customWidth="1"/>
    <col min="4" max="4" width="35.625" style="12" customWidth="1"/>
    <col min="5" max="5" width="14.5" style="12" bestFit="1" customWidth="1"/>
    <col min="6" max="6" width="24.875" style="12" customWidth="1"/>
    <col min="7" max="7" width="2.5" style="19" bestFit="1" customWidth="1"/>
    <col min="8" max="8" width="6.875" style="20" bestFit="1" customWidth="1"/>
    <col min="9" max="9" width="5" style="20" bestFit="1" customWidth="1"/>
    <col min="10" max="10" width="16.5" style="12" bestFit="1" customWidth="1"/>
    <col min="11" max="16384" width="9" style="12"/>
  </cols>
  <sheetData>
    <row r="1" spans="1:10" ht="30" customHeight="1" x14ac:dyDescent="0.3">
      <c r="B1" s="178" t="s">
        <v>158</v>
      </c>
      <c r="C1" s="178"/>
      <c r="D1" s="178"/>
      <c r="E1" s="178"/>
      <c r="F1" s="178"/>
      <c r="G1" s="178"/>
      <c r="H1" s="178"/>
      <c r="I1" s="178"/>
      <c r="J1" s="178"/>
    </row>
    <row r="2" spans="1:10" ht="24.95" customHeight="1" x14ac:dyDescent="0.3">
      <c r="B2" s="43" t="s">
        <v>136</v>
      </c>
      <c r="C2" s="43"/>
      <c r="D2" s="43" t="str">
        <f>세부내역서!B2</f>
        <v>[ 한국항공대학교 건설 인허가 변경 용역 - 소규모재해영향평가]</v>
      </c>
      <c r="E2" s="43"/>
      <c r="F2" s="179" t="s">
        <v>155</v>
      </c>
      <c r="G2" s="179"/>
      <c r="H2" s="179"/>
      <c r="I2" s="179"/>
      <c r="J2" s="179"/>
    </row>
    <row r="3" spans="1:10" ht="24.95" customHeight="1" x14ac:dyDescent="0.3">
      <c r="B3" s="180" t="s">
        <v>38</v>
      </c>
      <c r="C3" s="180"/>
      <c r="D3" s="180"/>
      <c r="E3" s="21" t="s">
        <v>134</v>
      </c>
      <c r="F3" s="182" t="s">
        <v>39</v>
      </c>
      <c r="G3" s="183"/>
      <c r="H3" s="183"/>
      <c r="I3" s="184"/>
      <c r="J3" s="21" t="s">
        <v>20</v>
      </c>
    </row>
    <row r="4" spans="1:10" ht="24.95" customHeight="1" x14ac:dyDescent="0.3">
      <c r="A4" s="14" t="s">
        <v>44</v>
      </c>
      <c r="B4" s="181" t="s">
        <v>40</v>
      </c>
      <c r="C4" s="181" t="s">
        <v>41</v>
      </c>
      <c r="D4" s="13" t="s">
        <v>45</v>
      </c>
      <c r="E4" s="38">
        <f>집계표!H17</f>
        <v>0</v>
      </c>
      <c r="F4" s="36"/>
      <c r="G4" s="24"/>
      <c r="H4" s="25"/>
      <c r="I4" s="26"/>
      <c r="J4" s="32" t="s">
        <v>11</v>
      </c>
    </row>
    <row r="5" spans="1:10" ht="24.95" customHeight="1" x14ac:dyDescent="0.3">
      <c r="A5" s="14" t="s">
        <v>46</v>
      </c>
      <c r="B5" s="181"/>
      <c r="C5" s="181"/>
      <c r="D5" s="13" t="s">
        <v>47</v>
      </c>
      <c r="E5" s="38"/>
      <c r="F5" s="36"/>
      <c r="G5" s="24"/>
      <c r="H5" s="25"/>
      <c r="I5" s="26"/>
      <c r="J5" s="32" t="s">
        <v>11</v>
      </c>
    </row>
    <row r="6" spans="1:10" ht="24.95" customHeight="1" x14ac:dyDescent="0.3">
      <c r="A6" s="14" t="s">
        <v>48</v>
      </c>
      <c r="B6" s="181"/>
      <c r="C6" s="181"/>
      <c r="D6" s="13" t="s">
        <v>150</v>
      </c>
      <c r="E6" s="62"/>
      <c r="F6" s="34"/>
      <c r="G6" s="24"/>
      <c r="H6" s="25"/>
      <c r="I6" s="26"/>
      <c r="J6" s="32" t="s">
        <v>11</v>
      </c>
    </row>
    <row r="7" spans="1:10" ht="24.95" customHeight="1" x14ac:dyDescent="0.3">
      <c r="A7" s="14" t="s">
        <v>50</v>
      </c>
      <c r="B7" s="181"/>
      <c r="C7" s="181"/>
      <c r="D7" s="22" t="s">
        <v>51</v>
      </c>
      <c r="E7" s="39">
        <f>TRUNC(SUM(E4:E6),0)</f>
        <v>0</v>
      </c>
      <c r="F7" s="35" t="s">
        <v>11</v>
      </c>
      <c r="G7" s="27"/>
      <c r="H7" s="28"/>
      <c r="I7" s="29"/>
      <c r="J7" s="33" t="s">
        <v>11</v>
      </c>
    </row>
    <row r="8" spans="1:10" ht="24.95" customHeight="1" x14ac:dyDescent="0.3">
      <c r="A8" s="14" t="s">
        <v>52</v>
      </c>
      <c r="B8" s="181"/>
      <c r="C8" s="181" t="s">
        <v>42</v>
      </c>
      <c r="D8" s="13" t="s">
        <v>53</v>
      </c>
      <c r="E8" s="38">
        <f>집계표!J17</f>
        <v>0</v>
      </c>
      <c r="F8" s="36"/>
      <c r="G8" s="24"/>
      <c r="H8" s="25"/>
      <c r="I8" s="26"/>
      <c r="J8" s="32" t="s">
        <v>11</v>
      </c>
    </row>
    <row r="9" spans="1:10" ht="24.95" customHeight="1" x14ac:dyDescent="0.3">
      <c r="A9" s="14" t="s">
        <v>54</v>
      </c>
      <c r="B9" s="181"/>
      <c r="C9" s="181"/>
      <c r="D9" s="90" t="s">
        <v>55</v>
      </c>
      <c r="E9" s="38">
        <f>TRUNC(E8*H9,0)</f>
        <v>0</v>
      </c>
      <c r="F9" s="34" t="s">
        <v>138</v>
      </c>
      <c r="G9" s="24" t="s">
        <v>137</v>
      </c>
      <c r="H9" s="30">
        <v>0.15</v>
      </c>
      <c r="I9" s="31"/>
      <c r="J9" s="32" t="s">
        <v>11</v>
      </c>
    </row>
    <row r="10" spans="1:10" ht="24.95" customHeight="1" x14ac:dyDescent="0.3">
      <c r="A10" s="14" t="s">
        <v>56</v>
      </c>
      <c r="B10" s="181"/>
      <c r="C10" s="181"/>
      <c r="D10" s="22" t="s">
        <v>51</v>
      </c>
      <c r="E10" s="39">
        <f>TRUNC(SUM(E8:E9),0)</f>
        <v>0</v>
      </c>
      <c r="F10" s="35" t="s">
        <v>11</v>
      </c>
      <c r="G10" s="27"/>
      <c r="H10" s="28"/>
      <c r="I10" s="29"/>
      <c r="J10" s="33" t="s">
        <v>11</v>
      </c>
    </row>
    <row r="11" spans="1:10" ht="24.95" customHeight="1" x14ac:dyDescent="0.3">
      <c r="A11" s="14" t="s">
        <v>57</v>
      </c>
      <c r="B11" s="181"/>
      <c r="C11" s="181" t="s">
        <v>43</v>
      </c>
      <c r="D11" s="87" t="s">
        <v>58</v>
      </c>
      <c r="E11" s="38">
        <f>집계표!L17</f>
        <v>0</v>
      </c>
      <c r="F11" s="64"/>
      <c r="G11" s="65"/>
      <c r="H11" s="71"/>
      <c r="I11" s="72"/>
      <c r="J11" s="83" t="s">
        <v>11</v>
      </c>
    </row>
    <row r="12" spans="1:10" ht="24.95" customHeight="1" x14ac:dyDescent="0.3">
      <c r="A12" s="14" t="s">
        <v>59</v>
      </c>
      <c r="B12" s="181"/>
      <c r="C12" s="181"/>
      <c r="D12" s="87" t="s">
        <v>60</v>
      </c>
      <c r="E12" s="38">
        <f>TRUNC(E10*H12,0)</f>
        <v>0</v>
      </c>
      <c r="F12" s="64" t="s">
        <v>139</v>
      </c>
      <c r="G12" s="65" t="s">
        <v>137</v>
      </c>
      <c r="H12" s="86">
        <v>3.56E-2</v>
      </c>
      <c r="I12" s="85"/>
      <c r="J12" s="83" t="s">
        <v>11</v>
      </c>
    </row>
    <row r="13" spans="1:10" ht="24.95" customHeight="1" x14ac:dyDescent="0.3">
      <c r="A13" s="14" t="s">
        <v>61</v>
      </c>
      <c r="B13" s="181"/>
      <c r="C13" s="181"/>
      <c r="D13" s="87" t="s">
        <v>62</v>
      </c>
      <c r="E13" s="38">
        <f>TRUNC(E10*H13,0)</f>
        <v>0</v>
      </c>
      <c r="F13" s="64" t="s">
        <v>140</v>
      </c>
      <c r="G13" s="65" t="s">
        <v>137</v>
      </c>
      <c r="H13" s="86">
        <v>1.01E-2</v>
      </c>
      <c r="I13" s="85"/>
      <c r="J13" s="83" t="s">
        <v>11</v>
      </c>
    </row>
    <row r="14" spans="1:10" ht="24.95" customHeight="1" x14ac:dyDescent="0.3">
      <c r="A14" s="14" t="s">
        <v>63</v>
      </c>
      <c r="B14" s="181"/>
      <c r="C14" s="181"/>
      <c r="D14" s="106" t="s">
        <v>64</v>
      </c>
      <c r="E14" s="107"/>
      <c r="F14" s="108" t="s">
        <v>141</v>
      </c>
      <c r="G14" s="109" t="s">
        <v>137</v>
      </c>
      <c r="H14" s="110">
        <v>3.5950000000000003E-2</v>
      </c>
      <c r="I14" s="111"/>
      <c r="J14" s="112" t="s">
        <v>135</v>
      </c>
    </row>
    <row r="15" spans="1:10" ht="24.95" customHeight="1" x14ac:dyDescent="0.3">
      <c r="A15" s="14"/>
      <c r="B15" s="181"/>
      <c r="C15" s="181"/>
      <c r="D15" s="106" t="s">
        <v>67</v>
      </c>
      <c r="E15" s="107"/>
      <c r="F15" s="108" t="s">
        <v>154</v>
      </c>
      <c r="G15" s="109" t="s">
        <v>137</v>
      </c>
      <c r="H15" s="113">
        <v>0.13139999999999999</v>
      </c>
      <c r="I15" s="114"/>
      <c r="J15" s="112" t="s">
        <v>135</v>
      </c>
    </row>
    <row r="16" spans="1:10" ht="24.95" customHeight="1" x14ac:dyDescent="0.3">
      <c r="A16" s="14" t="s">
        <v>65</v>
      </c>
      <c r="B16" s="181"/>
      <c r="C16" s="181"/>
      <c r="D16" s="106" t="s">
        <v>66</v>
      </c>
      <c r="E16" s="107"/>
      <c r="F16" s="108" t="s">
        <v>138</v>
      </c>
      <c r="G16" s="109" t="s">
        <v>137</v>
      </c>
      <c r="H16" s="113">
        <v>4.7500000000000001E-2</v>
      </c>
      <c r="I16" s="114"/>
      <c r="J16" s="112" t="s">
        <v>135</v>
      </c>
    </row>
    <row r="17" spans="1:10" ht="24.95" customHeight="1" x14ac:dyDescent="0.3">
      <c r="A17" s="14" t="s">
        <v>68</v>
      </c>
      <c r="B17" s="181"/>
      <c r="C17" s="181"/>
      <c r="D17" s="87" t="s">
        <v>69</v>
      </c>
      <c r="E17" s="38"/>
      <c r="F17" s="64" t="s">
        <v>142</v>
      </c>
      <c r="G17" s="65" t="s">
        <v>137</v>
      </c>
      <c r="H17" s="66">
        <v>2.3E-2</v>
      </c>
      <c r="I17" s="67"/>
      <c r="J17" s="83" t="s">
        <v>135</v>
      </c>
    </row>
    <row r="18" spans="1:10" ht="24.95" customHeight="1" x14ac:dyDescent="0.3">
      <c r="A18" s="14" t="s">
        <v>70</v>
      </c>
      <c r="B18" s="181"/>
      <c r="C18" s="181"/>
      <c r="D18" s="106" t="s">
        <v>71</v>
      </c>
      <c r="E18" s="115"/>
      <c r="F18" s="108" t="s">
        <v>143</v>
      </c>
      <c r="G18" s="109" t="s">
        <v>137</v>
      </c>
      <c r="H18" s="113">
        <v>3.1099999999999999E-2</v>
      </c>
      <c r="I18" s="114"/>
      <c r="J18" s="112" t="s">
        <v>135</v>
      </c>
    </row>
    <row r="19" spans="1:10" ht="24.95" customHeight="1" x14ac:dyDescent="0.3">
      <c r="A19" s="14" t="s">
        <v>72</v>
      </c>
      <c r="B19" s="181"/>
      <c r="C19" s="181"/>
      <c r="D19" s="87" t="s">
        <v>73</v>
      </c>
      <c r="E19" s="38"/>
      <c r="F19" s="64" t="s">
        <v>144</v>
      </c>
      <c r="G19" s="65" t="s">
        <v>137</v>
      </c>
      <c r="H19" s="66">
        <v>3.0000000000000001E-3</v>
      </c>
      <c r="I19" s="67"/>
      <c r="J19" s="83" t="s">
        <v>135</v>
      </c>
    </row>
    <row r="20" spans="1:10" ht="24.95" customHeight="1" x14ac:dyDescent="0.3">
      <c r="A20" s="14"/>
      <c r="B20" s="181"/>
      <c r="C20" s="181"/>
      <c r="D20" s="97" t="s">
        <v>161</v>
      </c>
      <c r="E20" s="98" t="s">
        <v>162</v>
      </c>
      <c r="F20" s="99" t="s">
        <v>163</v>
      </c>
      <c r="G20" s="100" t="s">
        <v>164</v>
      </c>
      <c r="H20" s="116">
        <v>6.0000000000000002E-5</v>
      </c>
      <c r="I20" s="102"/>
      <c r="J20" s="103" t="s">
        <v>165</v>
      </c>
    </row>
    <row r="21" spans="1:10" ht="24.95" customHeight="1" x14ac:dyDescent="0.3">
      <c r="A21" s="14"/>
      <c r="B21" s="181"/>
      <c r="C21" s="181"/>
      <c r="D21" s="97" t="s">
        <v>166</v>
      </c>
      <c r="E21" s="98" t="s">
        <v>162</v>
      </c>
      <c r="F21" s="99" t="s">
        <v>163</v>
      </c>
      <c r="G21" s="100" t="s">
        <v>164</v>
      </c>
      <c r="H21" s="101">
        <v>8.9999999999999998E-4</v>
      </c>
      <c r="I21" s="102"/>
      <c r="J21" s="103" t="s">
        <v>165</v>
      </c>
    </row>
    <row r="22" spans="1:10" ht="24.95" customHeight="1" x14ac:dyDescent="0.3">
      <c r="A22" s="14" t="s">
        <v>75</v>
      </c>
      <c r="B22" s="181"/>
      <c r="C22" s="181"/>
      <c r="D22" s="87" t="s">
        <v>151</v>
      </c>
      <c r="E22" s="38"/>
      <c r="F22" s="64" t="s">
        <v>146</v>
      </c>
      <c r="G22" s="65" t="s">
        <v>137</v>
      </c>
      <c r="H22" s="88">
        <v>8.0999999999999996E-4</v>
      </c>
      <c r="I22" s="89"/>
      <c r="J22" s="83" t="s">
        <v>135</v>
      </c>
    </row>
    <row r="23" spans="1:10" ht="24.95" customHeight="1" x14ac:dyDescent="0.3">
      <c r="A23" s="14" t="s">
        <v>76</v>
      </c>
      <c r="B23" s="181"/>
      <c r="C23" s="181"/>
      <c r="D23" s="87" t="s">
        <v>152</v>
      </c>
      <c r="E23" s="38"/>
      <c r="F23" s="64" t="s">
        <v>144</v>
      </c>
      <c r="G23" s="65" t="s">
        <v>137</v>
      </c>
      <c r="H23" s="86">
        <v>6.9999999999999999E-4</v>
      </c>
      <c r="I23" s="85"/>
      <c r="J23" s="83" t="s">
        <v>135</v>
      </c>
    </row>
    <row r="24" spans="1:10" ht="24.95" customHeight="1" x14ac:dyDescent="0.3">
      <c r="A24" s="14"/>
      <c r="B24" s="181"/>
      <c r="C24" s="181"/>
      <c r="D24" s="104"/>
      <c r="E24" s="38"/>
      <c r="F24" s="105"/>
      <c r="G24" s="65"/>
      <c r="H24" s="86"/>
      <c r="I24" s="85"/>
      <c r="J24" s="83"/>
    </row>
    <row r="25" spans="1:10" ht="24.95" customHeight="1" x14ac:dyDescent="0.3">
      <c r="A25" s="14"/>
      <c r="B25" s="181"/>
      <c r="C25" s="181"/>
      <c r="D25" s="87" t="s">
        <v>74</v>
      </c>
      <c r="E25" s="38">
        <f>TRUNC((E7+E10)*H25,0)</f>
        <v>0</v>
      </c>
      <c r="F25" s="64" t="s">
        <v>145</v>
      </c>
      <c r="G25" s="65" t="s">
        <v>137</v>
      </c>
      <c r="H25" s="66">
        <v>4.5999999999999999E-2</v>
      </c>
      <c r="I25" s="67"/>
      <c r="J25" s="83" t="s">
        <v>11</v>
      </c>
    </row>
    <row r="26" spans="1:10" ht="24.95" customHeight="1" x14ac:dyDescent="0.3">
      <c r="A26" s="14" t="s">
        <v>77</v>
      </c>
      <c r="B26" s="181"/>
      <c r="C26" s="181"/>
      <c r="D26" s="22" t="s">
        <v>51</v>
      </c>
      <c r="E26" s="23">
        <f>TRUNC(SUM(E11:E25),0)</f>
        <v>0</v>
      </c>
      <c r="F26" s="35" t="s">
        <v>11</v>
      </c>
      <c r="G26" s="27"/>
      <c r="H26" s="28"/>
      <c r="I26" s="29"/>
      <c r="J26" s="33" t="s">
        <v>11</v>
      </c>
    </row>
    <row r="27" spans="1:10" ht="24.95" customHeight="1" x14ac:dyDescent="0.3">
      <c r="A27" s="14" t="s">
        <v>78</v>
      </c>
      <c r="B27" s="164" t="s">
        <v>79</v>
      </c>
      <c r="C27" s="164"/>
      <c r="D27" s="165"/>
      <c r="E27" s="23">
        <f>TRUNC(E7+E10+E26,0)</f>
        <v>0</v>
      </c>
      <c r="F27" s="35" t="s">
        <v>11</v>
      </c>
      <c r="G27" s="27"/>
      <c r="H27" s="28"/>
      <c r="I27" s="29"/>
      <c r="J27" s="33" t="s">
        <v>11</v>
      </c>
    </row>
    <row r="28" spans="1:10" ht="24.95" customHeight="1" x14ac:dyDescent="0.3">
      <c r="A28" s="14" t="s">
        <v>80</v>
      </c>
      <c r="B28" s="160" t="s">
        <v>81</v>
      </c>
      <c r="C28" s="160"/>
      <c r="D28" s="161"/>
      <c r="E28" s="63">
        <f>TRUNC((E7+E10+E26)*H28,0)</f>
        <v>0</v>
      </c>
      <c r="F28" s="64" t="s">
        <v>147</v>
      </c>
      <c r="G28" s="65" t="s">
        <v>137</v>
      </c>
      <c r="H28" s="66">
        <v>0.08</v>
      </c>
      <c r="I28" s="67"/>
      <c r="J28" s="68" t="s">
        <v>160</v>
      </c>
    </row>
    <row r="29" spans="1:10" ht="24.95" customHeight="1" x14ac:dyDescent="0.3">
      <c r="A29" s="14" t="s">
        <v>82</v>
      </c>
      <c r="B29" s="160" t="s">
        <v>83</v>
      </c>
      <c r="C29" s="160"/>
      <c r="D29" s="161"/>
      <c r="E29" s="63">
        <f>TRUNC((E10+E26+E28)*H29,0)</f>
        <v>0</v>
      </c>
      <c r="F29" s="64" t="s">
        <v>148</v>
      </c>
      <c r="G29" s="65" t="s">
        <v>137</v>
      </c>
      <c r="H29" s="69">
        <v>0.15</v>
      </c>
      <c r="I29" s="70"/>
      <c r="J29" s="68" t="s">
        <v>156</v>
      </c>
    </row>
    <row r="30" spans="1:10" ht="24.95" customHeight="1" x14ac:dyDescent="0.3">
      <c r="A30" s="14" t="s">
        <v>84</v>
      </c>
      <c r="B30" s="160"/>
      <c r="C30" s="160"/>
      <c r="D30" s="161"/>
      <c r="E30" s="38"/>
      <c r="F30" s="64"/>
      <c r="G30" s="65"/>
      <c r="H30" s="71"/>
      <c r="I30" s="72"/>
      <c r="J30" s="68"/>
    </row>
    <row r="31" spans="1:10" ht="24.95" customHeight="1" x14ac:dyDescent="0.3">
      <c r="A31" s="14" t="s">
        <v>86</v>
      </c>
      <c r="B31" s="166"/>
      <c r="C31" s="167"/>
      <c r="D31" s="168"/>
      <c r="E31" s="38"/>
      <c r="F31" s="64"/>
      <c r="G31" s="65"/>
      <c r="H31" s="71"/>
      <c r="I31" s="72"/>
      <c r="J31" s="73"/>
    </row>
    <row r="32" spans="1:10" ht="24.95" customHeight="1" x14ac:dyDescent="0.3">
      <c r="A32" s="14"/>
      <c r="B32" s="172"/>
      <c r="C32" s="173"/>
      <c r="D32" s="174"/>
      <c r="E32" s="38"/>
      <c r="F32" s="64"/>
      <c r="G32" s="65"/>
      <c r="H32" s="71"/>
      <c r="I32" s="72"/>
      <c r="J32" s="73"/>
    </row>
    <row r="33" spans="1:10" ht="24.95" customHeight="1" x14ac:dyDescent="0.3">
      <c r="A33" s="14"/>
      <c r="B33" s="172"/>
      <c r="C33" s="173"/>
      <c r="D33" s="174"/>
      <c r="E33" s="38"/>
      <c r="F33" s="64"/>
      <c r="G33" s="65"/>
      <c r="H33" s="71"/>
      <c r="I33" s="72"/>
      <c r="J33" s="73"/>
    </row>
    <row r="34" spans="1:10" ht="24.95" customHeight="1" x14ac:dyDescent="0.3">
      <c r="A34" s="14" t="s">
        <v>88</v>
      </c>
      <c r="B34" s="160" t="s">
        <v>89</v>
      </c>
      <c r="C34" s="160"/>
      <c r="D34" s="161"/>
      <c r="E34" s="74">
        <f>TRUNC(SUM(E27:E33),-3)</f>
        <v>0</v>
      </c>
      <c r="F34" s="64" t="s">
        <v>157</v>
      </c>
      <c r="G34" s="65"/>
      <c r="H34" s="71"/>
      <c r="I34" s="72"/>
      <c r="J34" s="68" t="s">
        <v>11</v>
      </c>
    </row>
    <row r="35" spans="1:10" ht="24.95" customHeight="1" x14ac:dyDescent="0.3">
      <c r="A35" s="14" t="s">
        <v>90</v>
      </c>
      <c r="B35" s="160" t="s">
        <v>91</v>
      </c>
      <c r="C35" s="160"/>
      <c r="D35" s="161"/>
      <c r="E35" s="74">
        <f>TRUNC(E34*H35,0)</f>
        <v>0</v>
      </c>
      <c r="F35" s="64" t="s">
        <v>149</v>
      </c>
      <c r="G35" s="65" t="s">
        <v>137</v>
      </c>
      <c r="H35" s="69">
        <v>0.1</v>
      </c>
      <c r="I35" s="70"/>
      <c r="J35" s="68" t="s">
        <v>11</v>
      </c>
    </row>
    <row r="36" spans="1:10" ht="24.95" customHeight="1" x14ac:dyDescent="0.3">
      <c r="A36" s="14" t="s">
        <v>92</v>
      </c>
      <c r="B36" s="162" t="s">
        <v>93</v>
      </c>
      <c r="C36" s="162"/>
      <c r="D36" s="163"/>
      <c r="E36" s="39">
        <f>TRUNC(E34+E35,0)</f>
        <v>0</v>
      </c>
      <c r="F36" s="75" t="s">
        <v>11</v>
      </c>
      <c r="G36" s="76"/>
      <c r="H36" s="77"/>
      <c r="I36" s="78"/>
      <c r="J36" s="79" t="s">
        <v>11</v>
      </c>
    </row>
    <row r="37" spans="1:10" ht="24.95" hidden="1" customHeight="1" outlineLevel="1" x14ac:dyDescent="0.3">
      <c r="A37" s="14"/>
      <c r="B37" s="169"/>
      <c r="C37" s="170"/>
      <c r="D37" s="171"/>
      <c r="E37" s="80"/>
      <c r="F37" s="64"/>
      <c r="G37" s="81"/>
      <c r="H37" s="82"/>
      <c r="I37" s="82"/>
      <c r="J37" s="83"/>
    </row>
    <row r="38" spans="1:10" ht="24.95" hidden="1" customHeight="1" outlineLevel="1" x14ac:dyDescent="0.3">
      <c r="A38" s="14"/>
      <c r="B38" s="169"/>
      <c r="C38" s="170"/>
      <c r="D38" s="171"/>
      <c r="E38" s="80"/>
      <c r="F38" s="64"/>
      <c r="G38" s="81"/>
      <c r="H38" s="82"/>
      <c r="I38" s="82"/>
      <c r="J38" s="83"/>
    </row>
    <row r="39" spans="1:10" ht="24.95" hidden="1" customHeight="1" outlineLevel="1" x14ac:dyDescent="0.3">
      <c r="A39" s="14"/>
      <c r="B39" s="169"/>
      <c r="C39" s="170"/>
      <c r="D39" s="171"/>
      <c r="E39" s="80"/>
      <c r="F39" s="64"/>
      <c r="G39" s="81"/>
      <c r="H39" s="82"/>
      <c r="I39" s="82"/>
      <c r="J39" s="83"/>
    </row>
    <row r="40" spans="1:10" ht="24.95" hidden="1" customHeight="1" outlineLevel="1" x14ac:dyDescent="0.3">
      <c r="A40" s="14"/>
      <c r="B40" s="175"/>
      <c r="C40" s="176"/>
      <c r="D40" s="177"/>
      <c r="E40" s="80"/>
      <c r="F40" s="64"/>
      <c r="G40" s="81"/>
      <c r="H40" s="82"/>
      <c r="I40" s="82"/>
      <c r="J40" s="83"/>
    </row>
    <row r="41" spans="1:10" ht="24.95" customHeight="1" collapsed="1" x14ac:dyDescent="0.3">
      <c r="A41" s="14" t="s">
        <v>94</v>
      </c>
      <c r="B41" s="162" t="s">
        <v>95</v>
      </c>
      <c r="C41" s="162"/>
      <c r="D41" s="163"/>
      <c r="E41" s="39">
        <f>TRUNC(SUM(E36:E40),0)</f>
        <v>0</v>
      </c>
      <c r="F41" s="75"/>
      <c r="G41" s="84"/>
      <c r="H41" s="77"/>
      <c r="I41" s="77"/>
      <c r="J41" s="79"/>
    </row>
  </sheetData>
  <mergeCells count="23">
    <mergeCell ref="B1:J1"/>
    <mergeCell ref="F2:J2"/>
    <mergeCell ref="B3:D3"/>
    <mergeCell ref="B4:B26"/>
    <mergeCell ref="C4:C7"/>
    <mergeCell ref="C8:C10"/>
    <mergeCell ref="C11:C26"/>
    <mergeCell ref="F3:I3"/>
    <mergeCell ref="B35:D35"/>
    <mergeCell ref="B36:D36"/>
    <mergeCell ref="B41:D41"/>
    <mergeCell ref="B27:D27"/>
    <mergeCell ref="B28:D28"/>
    <mergeCell ref="B29:D29"/>
    <mergeCell ref="B30:D30"/>
    <mergeCell ref="B31:D31"/>
    <mergeCell ref="B34:D34"/>
    <mergeCell ref="B37:D37"/>
    <mergeCell ref="B32:D32"/>
    <mergeCell ref="B39:D39"/>
    <mergeCell ref="B40:D40"/>
    <mergeCell ref="B38:D38"/>
    <mergeCell ref="B33:D33"/>
  </mergeCells>
  <phoneticPr fontId="3" type="noConversion"/>
  <printOptions horizontalCentered="1"/>
  <pageMargins left="0.25" right="0.25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O17"/>
  <sheetViews>
    <sheetView view="pageBreakPreview" zoomScale="85" zoomScaleSheetLayoutView="85" workbookViewId="0">
      <pane ySplit="4" topLeftCell="A5" activePane="bottomLeft" state="frozen"/>
      <selection pane="bottomLeft" activeCell="C12" sqref="C12"/>
    </sheetView>
  </sheetViews>
  <sheetFormatPr defaultRowHeight="16.5" x14ac:dyDescent="0.3"/>
  <cols>
    <col min="1" max="1" width="3.625" style="47" customWidth="1"/>
    <col min="2" max="2" width="4.125" style="55" customWidth="1"/>
    <col min="3" max="3" width="31.875" style="55" customWidth="1"/>
    <col min="4" max="4" width="30.625" style="55" customWidth="1"/>
    <col min="5" max="5" width="6.625" style="61" customWidth="1"/>
    <col min="6" max="6" width="8.625" style="61" customWidth="1"/>
    <col min="7" max="7" width="11.625" style="55" customWidth="1"/>
    <col min="8" max="8" width="13.625" style="55" customWidth="1"/>
    <col min="9" max="9" width="11.625" style="55" customWidth="1"/>
    <col min="10" max="10" width="13.625" style="55" customWidth="1"/>
    <col min="11" max="11" width="11.625" style="55" customWidth="1"/>
    <col min="12" max="12" width="13.625" style="55" customWidth="1"/>
    <col min="13" max="13" width="11.625" style="55" customWidth="1"/>
    <col min="14" max="14" width="13.625" style="55" customWidth="1"/>
    <col min="15" max="15" width="16.625" style="55" customWidth="1"/>
    <col min="16" max="16384" width="9" style="55"/>
  </cols>
  <sheetData>
    <row r="1" spans="2:15" ht="30" customHeight="1" x14ac:dyDescent="0.3">
      <c r="B1" s="185" t="s">
        <v>159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2:15" ht="28.5" customHeight="1" x14ac:dyDescent="0.3">
      <c r="B2" s="37" t="str">
        <f>세부내역서!B2</f>
        <v>[ 한국항공대학교 건설 인허가 변경 용역 - 소규모재해영향평가]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2:15" ht="28.5" customHeight="1" x14ac:dyDescent="0.3">
      <c r="B3" s="191" t="s">
        <v>153</v>
      </c>
      <c r="C3" s="192"/>
      <c r="D3" s="186" t="s">
        <v>2</v>
      </c>
      <c r="E3" s="187" t="s">
        <v>3</v>
      </c>
      <c r="F3" s="187" t="s">
        <v>4</v>
      </c>
      <c r="G3" s="189" t="s">
        <v>5</v>
      </c>
      <c r="H3" s="190"/>
      <c r="I3" s="189" t="s">
        <v>8</v>
      </c>
      <c r="J3" s="190"/>
      <c r="K3" s="189" t="s">
        <v>9</v>
      </c>
      <c r="L3" s="190"/>
      <c r="M3" s="186" t="s">
        <v>10</v>
      </c>
      <c r="N3" s="186"/>
      <c r="O3" s="186" t="s">
        <v>133</v>
      </c>
    </row>
    <row r="4" spans="2:15" ht="28.5" customHeight="1" x14ac:dyDescent="0.3">
      <c r="B4" s="193"/>
      <c r="C4" s="194"/>
      <c r="D4" s="186"/>
      <c r="E4" s="188"/>
      <c r="F4" s="188"/>
      <c r="G4" s="56" t="s">
        <v>6</v>
      </c>
      <c r="H4" s="56" t="s">
        <v>7</v>
      </c>
      <c r="I4" s="56" t="s">
        <v>6</v>
      </c>
      <c r="J4" s="56" t="s">
        <v>7</v>
      </c>
      <c r="K4" s="56" t="s">
        <v>6</v>
      </c>
      <c r="L4" s="56" t="s">
        <v>7</v>
      </c>
      <c r="M4" s="56" t="s">
        <v>6</v>
      </c>
      <c r="N4" s="56" t="s">
        <v>7</v>
      </c>
      <c r="O4" s="186"/>
    </row>
    <row r="5" spans="2:15" ht="28.5" customHeight="1" x14ac:dyDescent="0.3">
      <c r="B5" s="91" t="str">
        <f>세부내역서!B5</f>
        <v>소규모 재해영향평가</v>
      </c>
      <c r="C5" s="57"/>
      <c r="D5" s="57"/>
      <c r="E5" s="18" t="s">
        <v>179</v>
      </c>
      <c r="F5" s="18">
        <v>1</v>
      </c>
      <c r="G5" s="17">
        <f>세부내역서!H5</f>
        <v>0</v>
      </c>
      <c r="H5" s="17">
        <f t="shared" ref="H5" si="0">TRUNC(G5*F5, 0)</f>
        <v>0</v>
      </c>
      <c r="I5" s="17">
        <f>세부내역서!J5</f>
        <v>0</v>
      </c>
      <c r="J5" s="17">
        <f>TRUNC(I5*F5, 0)</f>
        <v>0</v>
      </c>
      <c r="K5" s="17">
        <f>세부내역서!L5</f>
        <v>0</v>
      </c>
      <c r="L5" s="17">
        <f>TRUNC(K5*F5, 0)</f>
        <v>0</v>
      </c>
      <c r="M5" s="16">
        <f t="shared" ref="M5:N5" si="1">TRUNC(G5+I5+K5, 0)</f>
        <v>0</v>
      </c>
      <c r="N5" s="16">
        <f t="shared" si="1"/>
        <v>0</v>
      </c>
      <c r="O5" s="16"/>
    </row>
    <row r="6" spans="2:15" ht="28.5" customHeight="1" x14ac:dyDescent="0.3">
      <c r="B6" s="123"/>
      <c r="C6" s="124"/>
      <c r="D6" s="57"/>
      <c r="E6" s="58"/>
      <c r="F6" s="18"/>
      <c r="G6" s="17"/>
      <c r="H6" s="17"/>
      <c r="I6" s="17"/>
      <c r="J6" s="17"/>
      <c r="K6" s="17"/>
      <c r="L6" s="17"/>
      <c r="M6" s="16"/>
      <c r="N6" s="16"/>
      <c r="O6" s="15"/>
    </row>
    <row r="7" spans="2:15" ht="28.5" customHeight="1" x14ac:dyDescent="0.3">
      <c r="B7" s="57"/>
      <c r="C7" s="57"/>
      <c r="D7" s="57"/>
      <c r="E7" s="18"/>
      <c r="F7" s="18"/>
      <c r="G7" s="17"/>
      <c r="H7" s="17">
        <f t="shared" ref="H7:H16" si="2">TRUNC(G7*F7, 0)</f>
        <v>0</v>
      </c>
      <c r="I7" s="17"/>
      <c r="J7" s="17">
        <f t="shared" ref="J7:J16" si="3">TRUNC(I7*F7, 0)</f>
        <v>0</v>
      </c>
      <c r="K7" s="17"/>
      <c r="L7" s="17">
        <f t="shared" ref="L7:L16" si="4">TRUNC(K7*F7, 0)</f>
        <v>0</v>
      </c>
      <c r="M7" s="16">
        <f t="shared" ref="M7:N16" si="5">TRUNC(G7+I7+K7, 0)</f>
        <v>0</v>
      </c>
      <c r="N7" s="16">
        <f t="shared" si="5"/>
        <v>0</v>
      </c>
      <c r="O7" s="16"/>
    </row>
    <row r="8" spans="2:15" ht="28.5" customHeight="1" x14ac:dyDescent="0.3">
      <c r="B8" s="57"/>
      <c r="C8" s="57"/>
      <c r="D8" s="57"/>
      <c r="E8" s="18"/>
      <c r="F8" s="18"/>
      <c r="G8" s="17"/>
      <c r="H8" s="17">
        <f t="shared" si="2"/>
        <v>0</v>
      </c>
      <c r="I8" s="17"/>
      <c r="J8" s="17">
        <f t="shared" si="3"/>
        <v>0</v>
      </c>
      <c r="K8" s="17"/>
      <c r="L8" s="17">
        <f t="shared" si="4"/>
        <v>0</v>
      </c>
      <c r="M8" s="16">
        <f t="shared" si="5"/>
        <v>0</v>
      </c>
      <c r="N8" s="16">
        <f t="shared" si="5"/>
        <v>0</v>
      </c>
      <c r="O8" s="16"/>
    </row>
    <row r="9" spans="2:15" ht="28.5" customHeight="1" x14ac:dyDescent="0.3">
      <c r="B9" s="57"/>
      <c r="C9" s="57"/>
      <c r="D9" s="57"/>
      <c r="E9" s="18"/>
      <c r="F9" s="18"/>
      <c r="G9" s="17"/>
      <c r="H9" s="17">
        <f t="shared" ref="H9:H10" si="6">TRUNC(G9*F9, 0)</f>
        <v>0</v>
      </c>
      <c r="I9" s="17"/>
      <c r="J9" s="17">
        <f t="shared" ref="J9:J10" si="7">TRUNC(I9*F9, 0)</f>
        <v>0</v>
      </c>
      <c r="K9" s="17"/>
      <c r="L9" s="17">
        <f t="shared" ref="L9:L10" si="8">TRUNC(K9*F9, 0)</f>
        <v>0</v>
      </c>
      <c r="M9" s="16">
        <f t="shared" si="5"/>
        <v>0</v>
      </c>
      <c r="N9" s="16">
        <f t="shared" ref="N9:N10" si="9">TRUNC(H9+J9+L9, 0)</f>
        <v>0</v>
      </c>
      <c r="O9" s="16"/>
    </row>
    <row r="10" spans="2:15" ht="28.5" customHeight="1" x14ac:dyDescent="0.3">
      <c r="B10" s="57"/>
      <c r="C10" s="57"/>
      <c r="D10" s="57"/>
      <c r="E10" s="18"/>
      <c r="F10" s="18"/>
      <c r="G10" s="17"/>
      <c r="H10" s="17">
        <f t="shared" si="6"/>
        <v>0</v>
      </c>
      <c r="I10" s="17"/>
      <c r="J10" s="17">
        <f t="shared" si="7"/>
        <v>0</v>
      </c>
      <c r="K10" s="17"/>
      <c r="L10" s="17">
        <f t="shared" si="8"/>
        <v>0</v>
      </c>
      <c r="M10" s="16">
        <f t="shared" si="5"/>
        <v>0</v>
      </c>
      <c r="N10" s="16">
        <f t="shared" si="9"/>
        <v>0</v>
      </c>
      <c r="O10" s="16"/>
    </row>
    <row r="11" spans="2:15" ht="28.5" customHeight="1" x14ac:dyDescent="0.3">
      <c r="B11" s="57"/>
      <c r="C11" s="57"/>
      <c r="D11" s="57"/>
      <c r="E11" s="18"/>
      <c r="F11" s="18"/>
      <c r="G11" s="17"/>
      <c r="H11" s="17">
        <f t="shared" si="2"/>
        <v>0</v>
      </c>
      <c r="I11" s="17"/>
      <c r="J11" s="17">
        <f t="shared" si="3"/>
        <v>0</v>
      </c>
      <c r="K11" s="17"/>
      <c r="L11" s="17">
        <f t="shared" si="4"/>
        <v>0</v>
      </c>
      <c r="M11" s="16">
        <f t="shared" si="5"/>
        <v>0</v>
      </c>
      <c r="N11" s="16">
        <f t="shared" si="5"/>
        <v>0</v>
      </c>
      <c r="O11" s="16"/>
    </row>
    <row r="12" spans="2:15" ht="28.5" customHeight="1" x14ac:dyDescent="0.3">
      <c r="B12" s="57"/>
      <c r="C12" s="57"/>
      <c r="D12" s="57"/>
      <c r="E12" s="18"/>
      <c r="F12" s="18"/>
      <c r="G12" s="17"/>
      <c r="H12" s="17">
        <f t="shared" si="2"/>
        <v>0</v>
      </c>
      <c r="I12" s="17"/>
      <c r="J12" s="17">
        <f t="shared" si="3"/>
        <v>0</v>
      </c>
      <c r="K12" s="17"/>
      <c r="L12" s="17">
        <f t="shared" si="4"/>
        <v>0</v>
      </c>
      <c r="M12" s="16">
        <f t="shared" si="5"/>
        <v>0</v>
      </c>
      <c r="N12" s="16">
        <f t="shared" si="5"/>
        <v>0</v>
      </c>
      <c r="O12" s="16"/>
    </row>
    <row r="13" spans="2:15" ht="28.5" customHeight="1" x14ac:dyDescent="0.3">
      <c r="B13" s="57"/>
      <c r="C13" s="57"/>
      <c r="D13" s="57"/>
      <c r="E13" s="18"/>
      <c r="F13" s="18"/>
      <c r="G13" s="17"/>
      <c r="H13" s="17">
        <f t="shared" si="2"/>
        <v>0</v>
      </c>
      <c r="I13" s="17"/>
      <c r="J13" s="17">
        <f t="shared" si="3"/>
        <v>0</v>
      </c>
      <c r="K13" s="17"/>
      <c r="L13" s="17">
        <f t="shared" si="4"/>
        <v>0</v>
      </c>
      <c r="M13" s="16">
        <f t="shared" si="5"/>
        <v>0</v>
      </c>
      <c r="N13" s="16">
        <f t="shared" si="5"/>
        <v>0</v>
      </c>
      <c r="O13" s="16"/>
    </row>
    <row r="14" spans="2:15" ht="28.5" customHeight="1" x14ac:dyDescent="0.3">
      <c r="B14" s="57"/>
      <c r="C14" s="57"/>
      <c r="D14" s="57"/>
      <c r="E14" s="18"/>
      <c r="F14" s="18"/>
      <c r="G14" s="17"/>
      <c r="H14" s="17">
        <f t="shared" si="2"/>
        <v>0</v>
      </c>
      <c r="I14" s="17"/>
      <c r="J14" s="17">
        <f t="shared" si="3"/>
        <v>0</v>
      </c>
      <c r="K14" s="17"/>
      <c r="L14" s="17">
        <f t="shared" si="4"/>
        <v>0</v>
      </c>
      <c r="M14" s="16">
        <f t="shared" si="5"/>
        <v>0</v>
      </c>
      <c r="N14" s="16">
        <f t="shared" si="5"/>
        <v>0</v>
      </c>
      <c r="O14" s="16"/>
    </row>
    <row r="15" spans="2:15" ht="28.5" customHeight="1" x14ac:dyDescent="0.3">
      <c r="B15" s="57"/>
      <c r="C15" s="57"/>
      <c r="D15" s="57"/>
      <c r="E15" s="18"/>
      <c r="F15" s="18"/>
      <c r="G15" s="17"/>
      <c r="H15" s="17">
        <f t="shared" ref="H15" si="10">TRUNC(G15*F15, 0)</f>
        <v>0</v>
      </c>
      <c r="I15" s="17"/>
      <c r="J15" s="17">
        <f t="shared" ref="J15" si="11">TRUNC(I15*F15, 0)</f>
        <v>0</v>
      </c>
      <c r="K15" s="17"/>
      <c r="L15" s="17">
        <f t="shared" ref="L15" si="12">TRUNC(K15*F15, 0)</f>
        <v>0</v>
      </c>
      <c r="M15" s="16">
        <f t="shared" si="5"/>
        <v>0</v>
      </c>
      <c r="N15" s="16">
        <f t="shared" ref="N15" si="13">TRUNC(H15+J15+L15, 0)</f>
        <v>0</v>
      </c>
      <c r="O15" s="16"/>
    </row>
    <row r="16" spans="2:15" ht="28.5" customHeight="1" x14ac:dyDescent="0.3">
      <c r="B16" s="57"/>
      <c r="C16" s="57"/>
      <c r="D16" s="57"/>
      <c r="E16" s="18"/>
      <c r="F16" s="18"/>
      <c r="G16" s="17"/>
      <c r="H16" s="17">
        <f t="shared" si="2"/>
        <v>0</v>
      </c>
      <c r="I16" s="17"/>
      <c r="J16" s="17">
        <f t="shared" si="3"/>
        <v>0</v>
      </c>
      <c r="K16" s="17"/>
      <c r="L16" s="17">
        <f t="shared" si="4"/>
        <v>0</v>
      </c>
      <c r="M16" s="16">
        <f t="shared" si="5"/>
        <v>0</v>
      </c>
      <c r="N16" s="16">
        <f t="shared" si="5"/>
        <v>0</v>
      </c>
      <c r="O16" s="16"/>
    </row>
    <row r="17" spans="1:15" s="60" customFormat="1" ht="28.5" customHeight="1" x14ac:dyDescent="0.3">
      <c r="A17" s="50"/>
      <c r="B17" s="59" t="s">
        <v>13</v>
      </c>
      <c r="C17" s="59"/>
      <c r="D17" s="59"/>
      <c r="E17" s="40"/>
      <c r="F17" s="40"/>
      <c r="G17" s="41"/>
      <c r="H17" s="42">
        <f>SUM(H5:H16)</f>
        <v>0</v>
      </c>
      <c r="I17" s="41"/>
      <c r="J17" s="42">
        <f>SUM(J5:J16)</f>
        <v>0</v>
      </c>
      <c r="K17" s="41"/>
      <c r="L17" s="42">
        <f>SUM(L5:L16)</f>
        <v>0</v>
      </c>
      <c r="M17" s="42"/>
      <c r="N17" s="42">
        <f>TRUNC(H17+J17+L17, 0)</f>
        <v>0</v>
      </c>
      <c r="O17" s="42"/>
    </row>
  </sheetData>
  <mergeCells count="10">
    <mergeCell ref="B1:O1"/>
    <mergeCell ref="D3:D4"/>
    <mergeCell ref="E3:E4"/>
    <mergeCell ref="F3:F4"/>
    <mergeCell ref="G3:H3"/>
    <mergeCell ref="I3:J3"/>
    <mergeCell ref="K3:L3"/>
    <mergeCell ref="M3:N3"/>
    <mergeCell ref="O3:O4"/>
    <mergeCell ref="B3:C4"/>
  </mergeCells>
  <phoneticPr fontId="3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61" fitToHeight="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00B0F0"/>
  </sheetPr>
  <dimension ref="B1:P14"/>
  <sheetViews>
    <sheetView view="pageBreakPreview" zoomScale="85" zoomScaleSheetLayoutView="85" workbookViewId="0">
      <pane ySplit="4" topLeftCell="A5" activePane="bottomLeft" state="frozen"/>
      <selection pane="bottomLeft" activeCell="D22" sqref="D22"/>
    </sheetView>
  </sheetViews>
  <sheetFormatPr defaultRowHeight="28.5" customHeight="1" x14ac:dyDescent="0.3"/>
  <cols>
    <col min="1" max="1" width="3.625" style="47" customWidth="1"/>
    <col min="2" max="2" width="4.125" style="47" customWidth="1"/>
    <col min="3" max="3" width="56" style="47" customWidth="1"/>
    <col min="4" max="4" width="30.625" style="47" customWidth="1"/>
    <col min="5" max="5" width="6.625" style="54" customWidth="1"/>
    <col min="6" max="6" width="8.625" style="54" customWidth="1"/>
    <col min="7" max="7" width="11.625" style="47" customWidth="1"/>
    <col min="8" max="8" width="13.625" style="47" customWidth="1"/>
    <col min="9" max="9" width="11.625" style="47" customWidth="1"/>
    <col min="10" max="10" width="13.625" style="47" customWidth="1"/>
    <col min="11" max="11" width="11.625" style="47" customWidth="1"/>
    <col min="12" max="12" width="13.625" style="47" customWidth="1"/>
    <col min="13" max="13" width="11.625" style="47" customWidth="1"/>
    <col min="14" max="14" width="13.625" style="47" customWidth="1"/>
    <col min="15" max="15" width="10.625" style="47" customWidth="1"/>
    <col min="16" max="16" width="2.375" style="47" customWidth="1"/>
    <col min="17" max="16384" width="9" style="47"/>
  </cols>
  <sheetData>
    <row r="1" spans="2:16" ht="30" customHeight="1" x14ac:dyDescent="0.3">
      <c r="B1" s="198" t="s">
        <v>171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48"/>
    </row>
    <row r="2" spans="2:16" ht="28.5" customHeight="1" x14ac:dyDescent="0.3">
      <c r="B2" s="37" t="s">
        <v>192</v>
      </c>
      <c r="C2" s="37"/>
      <c r="D2" s="37"/>
      <c r="E2" s="37"/>
      <c r="F2" s="117"/>
      <c r="G2" s="37"/>
      <c r="H2" s="37"/>
      <c r="I2" s="37"/>
      <c r="J2" s="37"/>
      <c r="K2" s="37"/>
      <c r="L2" s="37"/>
      <c r="M2" s="37"/>
      <c r="N2" s="37"/>
      <c r="O2" s="37"/>
    </row>
    <row r="3" spans="2:16" ht="28.5" customHeight="1" x14ac:dyDescent="0.3">
      <c r="B3" s="206" t="s">
        <v>1</v>
      </c>
      <c r="C3" s="207"/>
      <c r="D3" s="199" t="s">
        <v>2</v>
      </c>
      <c r="E3" s="202" t="s">
        <v>3</v>
      </c>
      <c r="F3" s="204" t="s">
        <v>4</v>
      </c>
      <c r="G3" s="200" t="s">
        <v>5</v>
      </c>
      <c r="H3" s="201"/>
      <c r="I3" s="200" t="s">
        <v>8</v>
      </c>
      <c r="J3" s="201"/>
      <c r="K3" s="200" t="s">
        <v>9</v>
      </c>
      <c r="L3" s="201"/>
      <c r="M3" s="199" t="s">
        <v>10</v>
      </c>
      <c r="N3" s="199"/>
      <c r="O3" s="199" t="s">
        <v>172</v>
      </c>
    </row>
    <row r="4" spans="2:16" ht="28.5" customHeight="1" x14ac:dyDescent="0.3">
      <c r="B4" s="208"/>
      <c r="C4" s="209"/>
      <c r="D4" s="199"/>
      <c r="E4" s="203"/>
      <c r="F4" s="205"/>
      <c r="G4" s="49" t="s">
        <v>6</v>
      </c>
      <c r="H4" s="49" t="s">
        <v>7</v>
      </c>
      <c r="I4" s="49" t="s">
        <v>6</v>
      </c>
      <c r="J4" s="49" t="s">
        <v>7</v>
      </c>
      <c r="K4" s="49" t="s">
        <v>6</v>
      </c>
      <c r="L4" s="49" t="s">
        <v>7</v>
      </c>
      <c r="M4" s="49" t="s">
        <v>6</v>
      </c>
      <c r="N4" s="49" t="s">
        <v>7</v>
      </c>
      <c r="O4" s="199"/>
    </row>
    <row r="5" spans="2:16" ht="28.5" customHeight="1" x14ac:dyDescent="0.3">
      <c r="B5" s="210" t="s">
        <v>193</v>
      </c>
      <c r="C5" s="211"/>
      <c r="D5" s="92"/>
      <c r="E5" s="93"/>
      <c r="F5" s="118"/>
      <c r="G5" s="94"/>
      <c r="H5" s="94">
        <f>SUM(H6:H11)</f>
        <v>0</v>
      </c>
      <c r="I5" s="94"/>
      <c r="J5" s="94">
        <f>SUM(J6:J11)</f>
        <v>0</v>
      </c>
      <c r="K5" s="94"/>
      <c r="L5" s="94">
        <f>SUM(L6:L11)</f>
        <v>0</v>
      </c>
      <c r="M5" s="95"/>
      <c r="N5" s="95">
        <f>SUM(N6:N11)</f>
        <v>0</v>
      </c>
      <c r="O5" s="95"/>
      <c r="P5" s="50"/>
    </row>
    <row r="6" spans="2:16" ht="28.5" customHeight="1" x14ac:dyDescent="0.3">
      <c r="B6" s="51"/>
      <c r="C6" s="195" t="s">
        <v>211</v>
      </c>
      <c r="D6" s="119" t="s">
        <v>173</v>
      </c>
      <c r="E6" s="52" t="s">
        <v>174</v>
      </c>
      <c r="F6" s="120">
        <f>'직접인력 소요작업량 산정'!F48</f>
        <v>0</v>
      </c>
      <c r="G6" s="44"/>
      <c r="H6" s="44">
        <f t="shared" ref="H6:H10" si="0">TRUNC(G6*F6, 0)</f>
        <v>0</v>
      </c>
      <c r="I6" s="44"/>
      <c r="J6" s="44">
        <f t="shared" ref="J6:J10" si="1">TRUNC(I6*F6, 0)</f>
        <v>0</v>
      </c>
      <c r="K6" s="44"/>
      <c r="L6" s="44">
        <f t="shared" ref="L6:L10" si="2">TRUNC(K6*F6, 0)</f>
        <v>0</v>
      </c>
      <c r="M6" s="45">
        <f t="shared" ref="M6:M10" si="3">TRUNC(G6+I6+K6)</f>
        <v>0</v>
      </c>
      <c r="N6" s="45">
        <f t="shared" ref="N6:N10" si="4">TRUNC(H6+J6+L6, 0)</f>
        <v>0</v>
      </c>
      <c r="O6" s="53"/>
    </row>
    <row r="7" spans="2:16" ht="28.5" customHeight="1" x14ac:dyDescent="0.3">
      <c r="B7" s="51"/>
      <c r="C7" s="196"/>
      <c r="D7" s="119" t="s">
        <v>175</v>
      </c>
      <c r="E7" s="52" t="s">
        <v>174</v>
      </c>
      <c r="F7" s="120">
        <f>'직접인력 소요작업량 산정'!H48</f>
        <v>0</v>
      </c>
      <c r="G7" s="44"/>
      <c r="H7" s="44">
        <f t="shared" si="0"/>
        <v>0</v>
      </c>
      <c r="I7" s="44"/>
      <c r="J7" s="44">
        <f t="shared" si="1"/>
        <v>0</v>
      </c>
      <c r="K7" s="44"/>
      <c r="L7" s="44">
        <f t="shared" si="2"/>
        <v>0</v>
      </c>
      <c r="M7" s="45">
        <f t="shared" si="3"/>
        <v>0</v>
      </c>
      <c r="N7" s="45">
        <f t="shared" si="4"/>
        <v>0</v>
      </c>
      <c r="O7" s="53"/>
    </row>
    <row r="8" spans="2:16" ht="28.5" customHeight="1" x14ac:dyDescent="0.3">
      <c r="B8" s="51"/>
      <c r="C8" s="196"/>
      <c r="D8" s="119" t="s">
        <v>176</v>
      </c>
      <c r="E8" s="52" t="s">
        <v>174</v>
      </c>
      <c r="F8" s="120">
        <f>'직접인력 소요작업량 산정'!J48</f>
        <v>0</v>
      </c>
      <c r="G8" s="44"/>
      <c r="H8" s="44">
        <f t="shared" si="0"/>
        <v>0</v>
      </c>
      <c r="I8" s="44"/>
      <c r="J8" s="44">
        <f t="shared" si="1"/>
        <v>0</v>
      </c>
      <c r="K8" s="44"/>
      <c r="L8" s="44">
        <f t="shared" si="2"/>
        <v>0</v>
      </c>
      <c r="M8" s="45">
        <f t="shared" si="3"/>
        <v>0</v>
      </c>
      <c r="N8" s="45">
        <f t="shared" si="4"/>
        <v>0</v>
      </c>
      <c r="O8" s="53"/>
    </row>
    <row r="9" spans="2:16" ht="28.5" customHeight="1" x14ac:dyDescent="0.3">
      <c r="B9" s="51"/>
      <c r="C9" s="196"/>
      <c r="D9" s="119" t="s">
        <v>177</v>
      </c>
      <c r="E9" s="52" t="s">
        <v>174</v>
      </c>
      <c r="F9" s="120">
        <f>'직접인력 소요작업량 산정'!L48</f>
        <v>0</v>
      </c>
      <c r="G9" s="44"/>
      <c r="H9" s="44">
        <f t="shared" si="0"/>
        <v>0</v>
      </c>
      <c r="I9" s="44"/>
      <c r="J9" s="44">
        <f t="shared" si="1"/>
        <v>0</v>
      </c>
      <c r="K9" s="44"/>
      <c r="L9" s="44">
        <f t="shared" si="2"/>
        <v>0</v>
      </c>
      <c r="M9" s="45">
        <f t="shared" si="3"/>
        <v>0</v>
      </c>
      <c r="N9" s="45">
        <f t="shared" si="4"/>
        <v>0</v>
      </c>
      <c r="O9" s="53"/>
    </row>
    <row r="10" spans="2:16" s="96" customFormat="1" ht="28.5" customHeight="1" x14ac:dyDescent="0.3">
      <c r="B10" s="51"/>
      <c r="C10" s="196"/>
      <c r="D10" s="119" t="s">
        <v>178</v>
      </c>
      <c r="E10" s="52" t="s">
        <v>174</v>
      </c>
      <c r="F10" s="120">
        <f>'직접인력 소요작업량 산정'!N48</f>
        <v>0</v>
      </c>
      <c r="G10" s="44"/>
      <c r="H10" s="44">
        <f t="shared" si="0"/>
        <v>0</v>
      </c>
      <c r="I10" s="44"/>
      <c r="J10" s="44">
        <f t="shared" si="1"/>
        <v>0</v>
      </c>
      <c r="K10" s="44"/>
      <c r="L10" s="44">
        <f t="shared" si="2"/>
        <v>0</v>
      </c>
      <c r="M10" s="45">
        <f t="shared" si="3"/>
        <v>0</v>
      </c>
      <c r="N10" s="45">
        <f t="shared" si="4"/>
        <v>0</v>
      </c>
      <c r="O10" s="53"/>
      <c r="P10" s="47"/>
    </row>
    <row r="11" spans="2:16" ht="28.5" customHeight="1" x14ac:dyDescent="0.3">
      <c r="B11" s="51"/>
      <c r="C11" s="197"/>
      <c r="D11" s="119" t="s">
        <v>190</v>
      </c>
      <c r="E11" s="52" t="s">
        <v>174</v>
      </c>
      <c r="F11" s="120">
        <f>'직접인력 소요작업량 산정'!P48</f>
        <v>0</v>
      </c>
      <c r="G11" s="44"/>
      <c r="H11" s="44">
        <f t="shared" ref="H11" si="5">TRUNC(G11*F11, 0)</f>
        <v>0</v>
      </c>
      <c r="I11" s="44"/>
      <c r="J11" s="44">
        <f t="shared" ref="J11" si="6">TRUNC(I11*F11, 0)</f>
        <v>0</v>
      </c>
      <c r="K11" s="44"/>
      <c r="L11" s="44">
        <f t="shared" ref="L11" si="7">TRUNC(K11*F11, 0)</f>
        <v>0</v>
      </c>
      <c r="M11" s="45">
        <f t="shared" ref="M11" si="8">TRUNC(G11+I11+K11)</f>
        <v>0</v>
      </c>
      <c r="N11" s="45">
        <f t="shared" ref="N11" si="9">TRUNC(H11+J11+L11, 0)</f>
        <v>0</v>
      </c>
      <c r="O11" s="45"/>
    </row>
    <row r="12" spans="2:16" ht="28.5" customHeight="1" x14ac:dyDescent="0.3">
      <c r="B12" s="51"/>
      <c r="C12" s="51"/>
      <c r="D12" s="51"/>
      <c r="E12" s="46"/>
      <c r="F12" s="120"/>
      <c r="G12" s="44"/>
      <c r="H12" s="44">
        <f t="shared" ref="H12" si="10">TRUNC(G12*F12, 0)</f>
        <v>0</v>
      </c>
      <c r="I12" s="44"/>
      <c r="J12" s="44">
        <f t="shared" ref="J12" si="11">TRUNC(I12*F12, 0)</f>
        <v>0</v>
      </c>
      <c r="K12" s="44"/>
      <c r="L12" s="44">
        <f t="shared" ref="L12" si="12">TRUNC(K12*F12, 0)</f>
        <v>0</v>
      </c>
      <c r="M12" s="45">
        <f t="shared" ref="M12" si="13">TRUNC(G12+I12+K12)</f>
        <v>0</v>
      </c>
      <c r="N12" s="45">
        <f t="shared" ref="N12:N13" si="14">TRUNC(H12+J12+L12, 0)</f>
        <v>0</v>
      </c>
      <c r="O12" s="45"/>
    </row>
    <row r="13" spans="2:16" ht="28.5" customHeight="1" x14ac:dyDescent="0.3">
      <c r="B13" s="212" t="s">
        <v>13</v>
      </c>
      <c r="C13" s="213"/>
      <c r="D13" s="59"/>
      <c r="E13" s="40"/>
      <c r="F13" s="121"/>
      <c r="G13" s="41"/>
      <c r="H13" s="42">
        <f>SUM(H5)</f>
        <v>0</v>
      </c>
      <c r="I13" s="41"/>
      <c r="J13" s="42">
        <f>SUM(J5)</f>
        <v>0</v>
      </c>
      <c r="K13" s="41"/>
      <c r="L13" s="42">
        <f>SUM(L5)</f>
        <v>0</v>
      </c>
      <c r="M13" s="42"/>
      <c r="N13" s="42">
        <f t="shared" si="14"/>
        <v>0</v>
      </c>
      <c r="O13" s="42"/>
      <c r="P13" s="50"/>
    </row>
    <row r="14" spans="2:16" ht="28.5" customHeight="1" x14ac:dyDescent="0.3">
      <c r="F14" s="122"/>
    </row>
  </sheetData>
  <mergeCells count="13">
    <mergeCell ref="B13:C13"/>
    <mergeCell ref="C6:C11"/>
    <mergeCell ref="B1:O1"/>
    <mergeCell ref="O3:O4"/>
    <mergeCell ref="G3:H3"/>
    <mergeCell ref="I3:J3"/>
    <mergeCell ref="K3:L3"/>
    <mergeCell ref="M3:N3"/>
    <mergeCell ref="D3:D4"/>
    <mergeCell ref="E3:E4"/>
    <mergeCell ref="F3:F4"/>
    <mergeCell ref="B3:C4"/>
    <mergeCell ref="B5:C5"/>
  </mergeCells>
  <phoneticPr fontId="3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740D-96C4-4A19-B78C-9A69C4A3DDA6}">
  <sheetPr>
    <tabColor rgb="FFFF0000"/>
  </sheetPr>
  <dimension ref="A1:S49"/>
  <sheetViews>
    <sheetView workbookViewId="0">
      <selection activeCell="T20" sqref="T20"/>
    </sheetView>
  </sheetViews>
  <sheetFormatPr defaultRowHeight="16.5" x14ac:dyDescent="0.3"/>
  <cols>
    <col min="1" max="1" width="13.875" customWidth="1"/>
    <col min="2" max="2" width="27.375" customWidth="1"/>
    <col min="5" max="5" width="9" customWidth="1"/>
  </cols>
  <sheetData>
    <row r="1" spans="1:19" x14ac:dyDescent="0.3">
      <c r="A1" s="125" t="s">
        <v>194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9" ht="17.25" thickBot="1" x14ac:dyDescent="0.35">
      <c r="A2" s="126"/>
      <c r="B2" s="127"/>
      <c r="C2" s="128"/>
      <c r="D2" s="129"/>
      <c r="E2" s="130"/>
      <c r="F2" s="128"/>
      <c r="G2" s="128"/>
      <c r="H2" s="131"/>
      <c r="I2" s="126"/>
      <c r="J2" s="126"/>
      <c r="K2" s="126"/>
      <c r="L2" s="126"/>
      <c r="M2" s="126"/>
      <c r="N2" s="126"/>
      <c r="O2" s="126"/>
      <c r="P2" s="126"/>
      <c r="Q2" s="126"/>
    </row>
    <row r="3" spans="1:19" ht="17.25" thickBot="1" x14ac:dyDescent="0.35">
      <c r="A3" s="132"/>
      <c r="B3" s="133"/>
      <c r="C3" s="133"/>
      <c r="D3" s="133"/>
      <c r="E3" s="133"/>
      <c r="F3" s="134"/>
      <c r="G3" s="135"/>
      <c r="H3" s="233" t="s">
        <v>195</v>
      </c>
      <c r="I3" s="220"/>
      <c r="J3" s="220"/>
      <c r="K3" s="158" t="s">
        <v>180</v>
      </c>
      <c r="L3" s="221"/>
      <c r="M3" s="221"/>
      <c r="N3" s="132"/>
      <c r="O3" s="240" t="s">
        <v>239</v>
      </c>
      <c r="P3" s="157"/>
      <c r="Q3" s="132"/>
      <c r="R3" s="218" t="s">
        <v>191</v>
      </c>
      <c r="S3" s="219"/>
    </row>
    <row r="4" spans="1:19" x14ac:dyDescent="0.15">
      <c r="A4" s="222" t="s">
        <v>181</v>
      </c>
      <c r="B4" s="223"/>
      <c r="C4" s="226" t="s">
        <v>182</v>
      </c>
      <c r="D4" s="226"/>
      <c r="E4" s="227" t="s">
        <v>183</v>
      </c>
      <c r="F4" s="228"/>
      <c r="G4" s="227" t="s">
        <v>168</v>
      </c>
      <c r="H4" s="228"/>
      <c r="I4" s="226" t="s">
        <v>167</v>
      </c>
      <c r="J4" s="226"/>
      <c r="K4" s="214" t="s">
        <v>169</v>
      </c>
      <c r="L4" s="214"/>
      <c r="M4" s="214" t="s">
        <v>170</v>
      </c>
      <c r="N4" s="229"/>
      <c r="O4" s="214" t="s">
        <v>184</v>
      </c>
      <c r="P4" s="215"/>
      <c r="Q4" s="136" t="s">
        <v>185</v>
      </c>
    </row>
    <row r="5" spans="1:19" x14ac:dyDescent="0.3">
      <c r="A5" s="224"/>
      <c r="B5" s="225"/>
      <c r="C5" s="137" t="s">
        <v>186</v>
      </c>
      <c r="D5" s="137" t="s">
        <v>187</v>
      </c>
      <c r="E5" s="137" t="s">
        <v>186</v>
      </c>
      <c r="F5" s="137" t="s">
        <v>187</v>
      </c>
      <c r="G5" s="137" t="s">
        <v>186</v>
      </c>
      <c r="H5" s="137" t="s">
        <v>187</v>
      </c>
      <c r="I5" s="137" t="s">
        <v>186</v>
      </c>
      <c r="J5" s="137" t="s">
        <v>187</v>
      </c>
      <c r="K5" s="137" t="s">
        <v>186</v>
      </c>
      <c r="L5" s="137" t="s">
        <v>187</v>
      </c>
      <c r="M5" s="137" t="s">
        <v>186</v>
      </c>
      <c r="N5" s="137" t="s">
        <v>187</v>
      </c>
      <c r="O5" s="137" t="s">
        <v>186</v>
      </c>
      <c r="P5" s="137" t="s">
        <v>187</v>
      </c>
      <c r="Q5" s="138" t="s">
        <v>188</v>
      </c>
    </row>
    <row r="6" spans="1:19" x14ac:dyDescent="0.15">
      <c r="A6" s="139" t="s">
        <v>196</v>
      </c>
      <c r="B6" s="140"/>
      <c r="C6" s="140"/>
      <c r="D6" s="140"/>
      <c r="E6" s="141"/>
      <c r="F6" s="142"/>
      <c r="G6" s="141"/>
      <c r="H6" s="142"/>
      <c r="I6" s="141"/>
      <c r="J6" s="142"/>
      <c r="K6" s="141"/>
      <c r="L6" s="142"/>
      <c r="M6" s="141"/>
      <c r="N6" s="143"/>
      <c r="O6" s="141"/>
      <c r="P6" s="143"/>
      <c r="Q6" s="144"/>
    </row>
    <row r="7" spans="1:19" x14ac:dyDescent="0.3">
      <c r="A7" s="145"/>
      <c r="B7" s="234" t="s">
        <v>197</v>
      </c>
      <c r="C7" s="147">
        <f>G7+I7+K7+M7+O7+E7</f>
        <v>0</v>
      </c>
      <c r="D7" s="148">
        <f>H7+J7+L7+N7+P7+F7</f>
        <v>0</v>
      </c>
      <c r="E7" s="159"/>
      <c r="F7" s="149">
        <f t="shared" ref="F7:F23" si="0">ROUND(E7*Q7,2)</f>
        <v>0</v>
      </c>
      <c r="G7" s="159"/>
      <c r="H7" s="149">
        <f t="shared" ref="H7:H23" si="1">ROUND(G7*Q7,2)</f>
        <v>0</v>
      </c>
      <c r="I7" s="159"/>
      <c r="J7" s="149">
        <f t="shared" ref="J7:J23" si="2">ROUND(I7*Q7,2)</f>
        <v>0</v>
      </c>
      <c r="K7" s="159"/>
      <c r="L7" s="149">
        <f t="shared" ref="L7:L23" si="3">ROUND(K7*Q7,2)</f>
        <v>0</v>
      </c>
      <c r="M7" s="159"/>
      <c r="N7" s="149">
        <f t="shared" ref="N7:N23" si="4">ROUND(M7*Q7,2)</f>
        <v>0</v>
      </c>
      <c r="O7" s="159"/>
      <c r="P7" s="149">
        <f t="shared" ref="P7:P23" si="5">ROUND(O7*Q7,2)</f>
        <v>0</v>
      </c>
      <c r="Q7" s="144">
        <f t="shared" ref="Q7:Q47" si="6">$L$3*(1-$P$3)</f>
        <v>0</v>
      </c>
    </row>
    <row r="8" spans="1:19" x14ac:dyDescent="0.15">
      <c r="A8" s="139" t="s">
        <v>198</v>
      </c>
      <c r="B8" s="140"/>
      <c r="C8" s="140"/>
      <c r="D8" s="140"/>
      <c r="E8" s="141"/>
      <c r="F8" s="142"/>
      <c r="G8" s="141"/>
      <c r="H8" s="142"/>
      <c r="I8" s="141"/>
      <c r="J8" s="142"/>
      <c r="K8" s="141"/>
      <c r="L8" s="142"/>
      <c r="M8" s="141"/>
      <c r="N8" s="143"/>
      <c r="O8" s="141"/>
      <c r="P8" s="143"/>
      <c r="Q8" s="144"/>
    </row>
    <row r="9" spans="1:19" x14ac:dyDescent="0.3">
      <c r="A9" s="145"/>
      <c r="B9" s="234" t="s">
        <v>199</v>
      </c>
      <c r="C9" s="147">
        <f>G9+I9+K9+M9+O9+E9</f>
        <v>0</v>
      </c>
      <c r="D9" s="148">
        <f>H9+J9+L9+N9+P9+F9</f>
        <v>0</v>
      </c>
      <c r="E9" s="159"/>
      <c r="F9" s="149">
        <f>ROUND(E9*Q9,2)</f>
        <v>0</v>
      </c>
      <c r="G9" s="159"/>
      <c r="H9" s="149">
        <f>ROUND(G9*Q9,2)</f>
        <v>0</v>
      </c>
      <c r="I9" s="159"/>
      <c r="J9" s="149">
        <f>ROUND(I9*Q9,2)</f>
        <v>0</v>
      </c>
      <c r="K9" s="159"/>
      <c r="L9" s="149">
        <f>ROUND(K9*Q9,2)</f>
        <v>0</v>
      </c>
      <c r="M9" s="159"/>
      <c r="N9" s="149">
        <f>ROUND(M9*Q9,2)</f>
        <v>0</v>
      </c>
      <c r="O9" s="159"/>
      <c r="P9" s="149">
        <f>ROUND(O9*Q9,2)</f>
        <v>0</v>
      </c>
      <c r="Q9" s="144">
        <f t="shared" si="6"/>
        <v>0</v>
      </c>
    </row>
    <row r="10" spans="1:19" x14ac:dyDescent="0.3">
      <c r="A10" s="145"/>
      <c r="B10" s="234" t="s">
        <v>200</v>
      </c>
      <c r="C10" s="147">
        <f>G10+I10+K10+M10+O10+E10</f>
        <v>0</v>
      </c>
      <c r="D10" s="148">
        <f>H10+J10+L10+N10+P10+F10</f>
        <v>0</v>
      </c>
      <c r="E10" s="159"/>
      <c r="F10" s="149">
        <f>ROUND(E10*Q10,2)</f>
        <v>0</v>
      </c>
      <c r="G10" s="159"/>
      <c r="H10" s="149">
        <f>ROUND(G10*Q10,2)</f>
        <v>0</v>
      </c>
      <c r="I10" s="159"/>
      <c r="J10" s="149">
        <f>ROUND(I10*Q10,2)</f>
        <v>0</v>
      </c>
      <c r="K10" s="159"/>
      <c r="L10" s="149">
        <f>ROUND(K10*Q10,2)</f>
        <v>0</v>
      </c>
      <c r="M10" s="159"/>
      <c r="N10" s="149">
        <f>ROUND(M10*Q10,2)</f>
        <v>0</v>
      </c>
      <c r="O10" s="159"/>
      <c r="P10" s="149">
        <f>ROUND(O10*Q10,2)</f>
        <v>0</v>
      </c>
      <c r="Q10" s="144">
        <f t="shared" si="6"/>
        <v>0</v>
      </c>
    </row>
    <row r="11" spans="1:19" x14ac:dyDescent="0.3">
      <c r="A11" s="145"/>
      <c r="B11" s="234" t="s">
        <v>201</v>
      </c>
      <c r="C11" s="147">
        <f>G11+I11+K11+M11+O11+E11</f>
        <v>0</v>
      </c>
      <c r="D11" s="148">
        <f>H11+J11+L11+N11+P11+F11</f>
        <v>0</v>
      </c>
      <c r="E11" s="159"/>
      <c r="F11" s="149">
        <f>ROUND(E11*Q11,2)</f>
        <v>0</v>
      </c>
      <c r="G11" s="159"/>
      <c r="H11" s="149">
        <f>ROUND(G11*Q11,2)</f>
        <v>0</v>
      </c>
      <c r="I11" s="159"/>
      <c r="J11" s="149">
        <f>ROUND(I11*Q11,2)</f>
        <v>0</v>
      </c>
      <c r="K11" s="159"/>
      <c r="L11" s="149">
        <f>ROUND(K11*Q11,2)</f>
        <v>0</v>
      </c>
      <c r="M11" s="159"/>
      <c r="N11" s="149">
        <f>ROUND(M11*Q11,2)</f>
        <v>0</v>
      </c>
      <c r="O11" s="159"/>
      <c r="P11" s="149">
        <f>ROUND(O11*Q11,2)</f>
        <v>0</v>
      </c>
      <c r="Q11" s="144">
        <f t="shared" si="6"/>
        <v>0</v>
      </c>
    </row>
    <row r="12" spans="1:19" x14ac:dyDescent="0.3">
      <c r="A12" s="145"/>
      <c r="B12" s="234" t="s">
        <v>202</v>
      </c>
      <c r="C12" s="147">
        <f>G12+I12+K12+M12+O12+E12</f>
        <v>0</v>
      </c>
      <c r="D12" s="148">
        <f>H12+J12+L12+N12+P12+F12</f>
        <v>0</v>
      </c>
      <c r="E12" s="159"/>
      <c r="F12" s="149">
        <f>ROUND(E12*Q12,2)</f>
        <v>0</v>
      </c>
      <c r="G12" s="159"/>
      <c r="H12" s="149">
        <f>ROUND(G12*Q12,2)</f>
        <v>0</v>
      </c>
      <c r="I12" s="159"/>
      <c r="J12" s="149">
        <f>ROUND(I12*Q12,2)</f>
        <v>0</v>
      </c>
      <c r="K12" s="159"/>
      <c r="L12" s="149">
        <f>ROUND(K12*Q12,2)</f>
        <v>0</v>
      </c>
      <c r="M12" s="159"/>
      <c r="N12" s="149">
        <f>ROUND(M12*Q12,2)</f>
        <v>0</v>
      </c>
      <c r="O12" s="159"/>
      <c r="P12" s="149">
        <f>ROUND(O12*Q12,2)</f>
        <v>0</v>
      </c>
      <c r="Q12" s="144">
        <f t="shared" si="6"/>
        <v>0</v>
      </c>
    </row>
    <row r="13" spans="1:19" x14ac:dyDescent="0.15">
      <c r="A13" s="139" t="s">
        <v>203</v>
      </c>
      <c r="B13" s="140"/>
      <c r="C13" s="140"/>
      <c r="D13" s="140"/>
      <c r="E13" s="141"/>
      <c r="F13" s="142"/>
      <c r="G13" s="141"/>
      <c r="H13" s="142"/>
      <c r="I13" s="141"/>
      <c r="J13" s="142"/>
      <c r="K13" s="141"/>
      <c r="L13" s="142"/>
      <c r="M13" s="141"/>
      <c r="N13" s="143"/>
      <c r="O13" s="141"/>
      <c r="P13" s="143"/>
      <c r="Q13" s="144"/>
    </row>
    <row r="14" spans="1:19" x14ac:dyDescent="0.3">
      <c r="A14" s="145"/>
      <c r="B14" s="234" t="s">
        <v>204</v>
      </c>
      <c r="C14" s="147">
        <f t="shared" ref="C14:D23" si="7">G14+I14+K14+M14+O14+E14</f>
        <v>0</v>
      </c>
      <c r="D14" s="148">
        <f t="shared" si="7"/>
        <v>0</v>
      </c>
      <c r="E14" s="159"/>
      <c r="F14" s="149">
        <f t="shared" si="0"/>
        <v>0</v>
      </c>
      <c r="G14" s="159"/>
      <c r="H14" s="149">
        <f t="shared" si="1"/>
        <v>0</v>
      </c>
      <c r="I14" s="159"/>
      <c r="J14" s="149">
        <f t="shared" si="2"/>
        <v>0</v>
      </c>
      <c r="K14" s="159"/>
      <c r="L14" s="149">
        <f t="shared" si="3"/>
        <v>0</v>
      </c>
      <c r="M14" s="159"/>
      <c r="N14" s="149">
        <f t="shared" si="4"/>
        <v>0</v>
      </c>
      <c r="O14" s="159"/>
      <c r="P14" s="149">
        <f t="shared" si="5"/>
        <v>0</v>
      </c>
      <c r="Q14" s="144">
        <f t="shared" si="6"/>
        <v>0</v>
      </c>
    </row>
    <row r="15" spans="1:19" x14ac:dyDescent="0.3">
      <c r="A15" s="145"/>
      <c r="B15" s="234" t="s">
        <v>205</v>
      </c>
      <c r="C15" s="147">
        <f t="shared" si="7"/>
        <v>0</v>
      </c>
      <c r="D15" s="148">
        <f t="shared" si="7"/>
        <v>0</v>
      </c>
      <c r="E15" s="159"/>
      <c r="F15" s="149">
        <f t="shared" si="0"/>
        <v>0</v>
      </c>
      <c r="G15" s="159"/>
      <c r="H15" s="149">
        <f t="shared" si="1"/>
        <v>0</v>
      </c>
      <c r="I15" s="159"/>
      <c r="J15" s="149">
        <f t="shared" si="2"/>
        <v>0</v>
      </c>
      <c r="K15" s="159"/>
      <c r="L15" s="149">
        <f t="shared" si="3"/>
        <v>0</v>
      </c>
      <c r="M15" s="159"/>
      <c r="N15" s="149">
        <f t="shared" si="4"/>
        <v>0</v>
      </c>
      <c r="O15" s="159"/>
      <c r="P15" s="149">
        <f t="shared" si="5"/>
        <v>0</v>
      </c>
      <c r="Q15" s="144">
        <f t="shared" si="6"/>
        <v>0</v>
      </c>
    </row>
    <row r="16" spans="1:19" x14ac:dyDescent="0.3">
      <c r="A16" s="145"/>
      <c r="B16" s="234" t="s">
        <v>206</v>
      </c>
      <c r="C16" s="147">
        <f t="shared" si="7"/>
        <v>0</v>
      </c>
      <c r="D16" s="148">
        <f t="shared" si="7"/>
        <v>0</v>
      </c>
      <c r="E16" s="159"/>
      <c r="F16" s="149">
        <f t="shared" si="0"/>
        <v>0</v>
      </c>
      <c r="G16" s="159"/>
      <c r="H16" s="149">
        <f t="shared" si="1"/>
        <v>0</v>
      </c>
      <c r="I16" s="159"/>
      <c r="J16" s="149">
        <f t="shared" si="2"/>
        <v>0</v>
      </c>
      <c r="K16" s="159"/>
      <c r="L16" s="149">
        <f t="shared" si="3"/>
        <v>0</v>
      </c>
      <c r="M16" s="159"/>
      <c r="N16" s="149">
        <f t="shared" si="4"/>
        <v>0</v>
      </c>
      <c r="O16" s="159"/>
      <c r="P16" s="149">
        <f t="shared" si="5"/>
        <v>0</v>
      </c>
      <c r="Q16" s="144">
        <f t="shared" si="6"/>
        <v>0</v>
      </c>
    </row>
    <row r="17" spans="1:17" x14ac:dyDescent="0.3">
      <c r="A17" s="139" t="s">
        <v>207</v>
      </c>
      <c r="B17" s="146"/>
      <c r="C17" s="147"/>
      <c r="D17" s="148"/>
      <c r="E17" s="235"/>
      <c r="F17" s="149"/>
      <c r="G17" s="235"/>
      <c r="H17" s="149"/>
      <c r="I17" s="235"/>
      <c r="J17" s="149"/>
      <c r="K17" s="235"/>
      <c r="L17" s="149"/>
      <c r="M17" s="235"/>
      <c r="N17" s="149"/>
      <c r="O17" s="235"/>
      <c r="P17" s="149"/>
      <c r="Q17" s="144"/>
    </row>
    <row r="18" spans="1:17" x14ac:dyDescent="0.3">
      <c r="A18" s="236"/>
      <c r="B18" s="238" t="s">
        <v>214</v>
      </c>
      <c r="C18" s="147">
        <f t="shared" si="7"/>
        <v>0</v>
      </c>
      <c r="D18" s="148">
        <f t="shared" si="7"/>
        <v>0</v>
      </c>
      <c r="E18" s="159"/>
      <c r="F18" s="149">
        <f t="shared" si="0"/>
        <v>0</v>
      </c>
      <c r="G18" s="159"/>
      <c r="H18" s="149">
        <f t="shared" si="1"/>
        <v>0</v>
      </c>
      <c r="I18" s="159"/>
      <c r="J18" s="149">
        <f t="shared" si="2"/>
        <v>0</v>
      </c>
      <c r="K18" s="159"/>
      <c r="L18" s="149">
        <f t="shared" si="3"/>
        <v>0</v>
      </c>
      <c r="M18" s="159"/>
      <c r="N18" s="149">
        <f t="shared" si="4"/>
        <v>0</v>
      </c>
      <c r="O18" s="159"/>
      <c r="P18" s="149">
        <f t="shared" si="5"/>
        <v>0</v>
      </c>
      <c r="Q18" s="144">
        <f t="shared" si="6"/>
        <v>0</v>
      </c>
    </row>
    <row r="19" spans="1:17" x14ac:dyDescent="0.3">
      <c r="A19" s="236"/>
      <c r="B19" s="238" t="s">
        <v>215</v>
      </c>
      <c r="C19" s="147">
        <f t="shared" si="7"/>
        <v>0</v>
      </c>
      <c r="D19" s="148">
        <f t="shared" si="7"/>
        <v>0</v>
      </c>
      <c r="E19" s="159"/>
      <c r="F19" s="149">
        <f t="shared" si="0"/>
        <v>0</v>
      </c>
      <c r="G19" s="159"/>
      <c r="H19" s="149">
        <f t="shared" si="1"/>
        <v>0</v>
      </c>
      <c r="I19" s="159"/>
      <c r="J19" s="149">
        <f t="shared" si="2"/>
        <v>0</v>
      </c>
      <c r="K19" s="159"/>
      <c r="L19" s="149">
        <f t="shared" si="3"/>
        <v>0</v>
      </c>
      <c r="M19" s="159"/>
      <c r="N19" s="149">
        <f t="shared" si="4"/>
        <v>0</v>
      </c>
      <c r="O19" s="159"/>
      <c r="P19" s="149">
        <f t="shared" si="5"/>
        <v>0</v>
      </c>
      <c r="Q19" s="144">
        <f t="shared" si="6"/>
        <v>0</v>
      </c>
    </row>
    <row r="20" spans="1:17" x14ac:dyDescent="0.3">
      <c r="A20" s="236"/>
      <c r="B20" s="238" t="s">
        <v>216</v>
      </c>
      <c r="C20" s="147">
        <f t="shared" si="7"/>
        <v>0</v>
      </c>
      <c r="D20" s="148">
        <f t="shared" si="7"/>
        <v>0</v>
      </c>
      <c r="E20" s="159"/>
      <c r="F20" s="149">
        <f t="shared" si="0"/>
        <v>0</v>
      </c>
      <c r="G20" s="159"/>
      <c r="H20" s="149">
        <f t="shared" si="1"/>
        <v>0</v>
      </c>
      <c r="I20" s="159"/>
      <c r="J20" s="149">
        <f t="shared" si="2"/>
        <v>0</v>
      </c>
      <c r="K20" s="159"/>
      <c r="L20" s="149">
        <f t="shared" si="3"/>
        <v>0</v>
      </c>
      <c r="M20" s="159"/>
      <c r="N20" s="149">
        <f t="shared" si="4"/>
        <v>0</v>
      </c>
      <c r="O20" s="159"/>
      <c r="P20" s="149">
        <f t="shared" si="5"/>
        <v>0</v>
      </c>
      <c r="Q20" s="144">
        <f t="shared" si="6"/>
        <v>0</v>
      </c>
    </row>
    <row r="21" spans="1:17" x14ac:dyDescent="0.3">
      <c r="A21" s="236"/>
      <c r="B21" s="238" t="s">
        <v>217</v>
      </c>
      <c r="C21" s="147">
        <f t="shared" si="7"/>
        <v>0</v>
      </c>
      <c r="D21" s="148">
        <f t="shared" si="7"/>
        <v>0</v>
      </c>
      <c r="E21" s="159"/>
      <c r="F21" s="149">
        <f t="shared" si="0"/>
        <v>0</v>
      </c>
      <c r="G21" s="159"/>
      <c r="H21" s="149">
        <f t="shared" si="1"/>
        <v>0</v>
      </c>
      <c r="I21" s="159"/>
      <c r="J21" s="149">
        <f t="shared" si="2"/>
        <v>0</v>
      </c>
      <c r="K21" s="159"/>
      <c r="L21" s="149">
        <f t="shared" si="3"/>
        <v>0</v>
      </c>
      <c r="M21" s="159"/>
      <c r="N21" s="149">
        <f t="shared" si="4"/>
        <v>0</v>
      </c>
      <c r="O21" s="159"/>
      <c r="P21" s="149">
        <f t="shared" si="5"/>
        <v>0</v>
      </c>
      <c r="Q21" s="144">
        <f t="shared" si="6"/>
        <v>0</v>
      </c>
    </row>
    <row r="22" spans="1:17" x14ac:dyDescent="0.3">
      <c r="A22" s="236"/>
      <c r="B22" s="238" t="s">
        <v>218</v>
      </c>
      <c r="C22" s="147">
        <f t="shared" si="7"/>
        <v>0</v>
      </c>
      <c r="D22" s="148">
        <f t="shared" si="7"/>
        <v>0</v>
      </c>
      <c r="E22" s="159"/>
      <c r="F22" s="149">
        <f t="shared" si="0"/>
        <v>0</v>
      </c>
      <c r="G22" s="159"/>
      <c r="H22" s="149">
        <f t="shared" si="1"/>
        <v>0</v>
      </c>
      <c r="I22" s="159"/>
      <c r="J22" s="149">
        <f t="shared" si="2"/>
        <v>0</v>
      </c>
      <c r="K22" s="159"/>
      <c r="L22" s="149">
        <f t="shared" si="3"/>
        <v>0</v>
      </c>
      <c r="M22" s="159"/>
      <c r="N22" s="149">
        <f t="shared" si="4"/>
        <v>0</v>
      </c>
      <c r="O22" s="159"/>
      <c r="P22" s="149">
        <f t="shared" si="5"/>
        <v>0</v>
      </c>
      <c r="Q22" s="144">
        <f t="shared" si="6"/>
        <v>0</v>
      </c>
    </row>
    <row r="23" spans="1:17" x14ac:dyDescent="0.3">
      <c r="A23" s="236"/>
      <c r="B23" s="238" t="s">
        <v>219</v>
      </c>
      <c r="C23" s="147">
        <f t="shared" si="7"/>
        <v>0</v>
      </c>
      <c r="D23" s="148">
        <f t="shared" si="7"/>
        <v>0</v>
      </c>
      <c r="E23" s="159"/>
      <c r="F23" s="149">
        <f t="shared" si="0"/>
        <v>0</v>
      </c>
      <c r="G23" s="159"/>
      <c r="H23" s="149">
        <f t="shared" si="1"/>
        <v>0</v>
      </c>
      <c r="I23" s="159"/>
      <c r="J23" s="149">
        <f t="shared" si="2"/>
        <v>0</v>
      </c>
      <c r="K23" s="159"/>
      <c r="L23" s="149">
        <f t="shared" si="3"/>
        <v>0</v>
      </c>
      <c r="M23" s="159"/>
      <c r="N23" s="149">
        <f t="shared" si="4"/>
        <v>0</v>
      </c>
      <c r="O23" s="159"/>
      <c r="P23" s="149">
        <f t="shared" si="5"/>
        <v>0</v>
      </c>
      <c r="Q23" s="144">
        <f t="shared" si="6"/>
        <v>0</v>
      </c>
    </row>
    <row r="24" spans="1:17" x14ac:dyDescent="0.3">
      <c r="A24" s="236"/>
      <c r="B24" s="238" t="s">
        <v>220</v>
      </c>
      <c r="C24" s="147">
        <f t="shared" ref="C24:C27" si="8">G24+I24+K24+M24+O24+E24</f>
        <v>0</v>
      </c>
      <c r="D24" s="148">
        <f t="shared" ref="D24:D27" si="9">H24+J24+L24+N24+P24+F24</f>
        <v>0</v>
      </c>
      <c r="E24" s="159"/>
      <c r="F24" s="149">
        <f t="shared" ref="F24:F27" si="10">ROUND(E24*Q24,2)</f>
        <v>0</v>
      </c>
      <c r="G24" s="159"/>
      <c r="H24" s="149">
        <f t="shared" ref="H24:H27" si="11">ROUND(G24*Q24,2)</f>
        <v>0</v>
      </c>
      <c r="I24" s="159"/>
      <c r="J24" s="149">
        <f t="shared" ref="J24:J27" si="12">ROUND(I24*Q24,2)</f>
        <v>0</v>
      </c>
      <c r="K24" s="159"/>
      <c r="L24" s="149">
        <f t="shared" ref="L24:L27" si="13">ROUND(K24*Q24,2)</f>
        <v>0</v>
      </c>
      <c r="M24" s="159"/>
      <c r="N24" s="149">
        <f t="shared" ref="N24:N27" si="14">ROUND(M24*Q24,2)</f>
        <v>0</v>
      </c>
      <c r="O24" s="159"/>
      <c r="P24" s="149">
        <f t="shared" ref="P24:P27" si="15">ROUND(O24*Q24,2)</f>
        <v>0</v>
      </c>
      <c r="Q24" s="144">
        <f t="shared" si="6"/>
        <v>0</v>
      </c>
    </row>
    <row r="25" spans="1:17" x14ac:dyDescent="0.3">
      <c r="A25" s="236"/>
      <c r="B25" s="238" t="s">
        <v>221</v>
      </c>
      <c r="C25" s="147">
        <f t="shared" si="8"/>
        <v>0</v>
      </c>
      <c r="D25" s="148">
        <f t="shared" si="9"/>
        <v>0</v>
      </c>
      <c r="E25" s="159"/>
      <c r="F25" s="149">
        <f t="shared" si="10"/>
        <v>0</v>
      </c>
      <c r="G25" s="159"/>
      <c r="H25" s="149">
        <f t="shared" si="11"/>
        <v>0</v>
      </c>
      <c r="I25" s="159"/>
      <c r="J25" s="149">
        <f t="shared" si="12"/>
        <v>0</v>
      </c>
      <c r="K25" s="159"/>
      <c r="L25" s="149">
        <f t="shared" si="13"/>
        <v>0</v>
      </c>
      <c r="M25" s="159"/>
      <c r="N25" s="149">
        <f t="shared" si="14"/>
        <v>0</v>
      </c>
      <c r="O25" s="159"/>
      <c r="P25" s="149">
        <f t="shared" si="15"/>
        <v>0</v>
      </c>
      <c r="Q25" s="144">
        <f t="shared" si="6"/>
        <v>0</v>
      </c>
    </row>
    <row r="26" spans="1:17" x14ac:dyDescent="0.3">
      <c r="A26" s="236"/>
      <c r="B26" s="238" t="s">
        <v>222</v>
      </c>
      <c r="C26" s="147">
        <f t="shared" si="8"/>
        <v>0</v>
      </c>
      <c r="D26" s="148">
        <f t="shared" si="9"/>
        <v>0</v>
      </c>
      <c r="E26" s="159"/>
      <c r="F26" s="149">
        <f t="shared" si="10"/>
        <v>0</v>
      </c>
      <c r="G26" s="159"/>
      <c r="H26" s="149">
        <f t="shared" si="11"/>
        <v>0</v>
      </c>
      <c r="I26" s="159"/>
      <c r="J26" s="149">
        <f t="shared" si="12"/>
        <v>0</v>
      </c>
      <c r="K26" s="159"/>
      <c r="L26" s="149">
        <f t="shared" si="13"/>
        <v>0</v>
      </c>
      <c r="M26" s="159"/>
      <c r="N26" s="149">
        <f t="shared" si="14"/>
        <v>0</v>
      </c>
      <c r="O26" s="159"/>
      <c r="P26" s="149">
        <f t="shared" si="15"/>
        <v>0</v>
      </c>
      <c r="Q26" s="144">
        <f t="shared" si="6"/>
        <v>0</v>
      </c>
    </row>
    <row r="27" spans="1:17" x14ac:dyDescent="0.3">
      <c r="A27" s="236"/>
      <c r="B27" s="238" t="s">
        <v>223</v>
      </c>
      <c r="C27" s="147">
        <f t="shared" si="8"/>
        <v>0</v>
      </c>
      <c r="D27" s="148">
        <f t="shared" si="9"/>
        <v>0</v>
      </c>
      <c r="E27" s="159"/>
      <c r="F27" s="149">
        <f t="shared" si="10"/>
        <v>0</v>
      </c>
      <c r="G27" s="159"/>
      <c r="H27" s="149">
        <f t="shared" si="11"/>
        <v>0</v>
      </c>
      <c r="I27" s="159"/>
      <c r="J27" s="149">
        <f t="shared" si="12"/>
        <v>0</v>
      </c>
      <c r="K27" s="159"/>
      <c r="L27" s="149">
        <f t="shared" si="13"/>
        <v>0</v>
      </c>
      <c r="M27" s="159"/>
      <c r="N27" s="149">
        <f t="shared" si="14"/>
        <v>0</v>
      </c>
      <c r="O27" s="159"/>
      <c r="P27" s="149">
        <f t="shared" si="15"/>
        <v>0</v>
      </c>
      <c r="Q27" s="144">
        <f t="shared" si="6"/>
        <v>0</v>
      </c>
    </row>
    <row r="28" spans="1:17" x14ac:dyDescent="0.15">
      <c r="A28" s="139" t="s">
        <v>208</v>
      </c>
      <c r="B28" s="237"/>
      <c r="C28" s="140"/>
      <c r="D28" s="140"/>
      <c r="E28" s="141"/>
      <c r="F28" s="142"/>
      <c r="G28" s="141"/>
      <c r="H28" s="142"/>
      <c r="I28" s="141"/>
      <c r="J28" s="142"/>
      <c r="K28" s="141"/>
      <c r="L28" s="142"/>
      <c r="M28" s="141"/>
      <c r="N28" s="143"/>
      <c r="O28" s="141"/>
      <c r="P28" s="143"/>
      <c r="Q28" s="144"/>
    </row>
    <row r="29" spans="1:17" x14ac:dyDescent="0.3">
      <c r="A29" s="236"/>
      <c r="B29" s="238" t="s">
        <v>224</v>
      </c>
      <c r="C29" s="147">
        <f>G29+I29+K29+M29+O29+E29</f>
        <v>0</v>
      </c>
      <c r="D29" s="148">
        <f>H29+J29+L29+N29+P29+F29</f>
        <v>0</v>
      </c>
      <c r="E29" s="159"/>
      <c r="F29" s="149">
        <f>ROUND(E29*Q29,2)</f>
        <v>0</v>
      </c>
      <c r="G29" s="159"/>
      <c r="H29" s="149">
        <f>ROUND(G29*Q29,2)</f>
        <v>0</v>
      </c>
      <c r="I29" s="159"/>
      <c r="J29" s="149">
        <f>ROUND(I29*Q29,2)</f>
        <v>0</v>
      </c>
      <c r="K29" s="159"/>
      <c r="L29" s="149">
        <f>ROUND(K29*Q29,2)</f>
        <v>0</v>
      </c>
      <c r="M29" s="159"/>
      <c r="N29" s="149">
        <f>ROUND(M29*Q29,2)</f>
        <v>0</v>
      </c>
      <c r="O29" s="159"/>
      <c r="P29" s="149">
        <f>ROUND(O29*Q29,2)</f>
        <v>0</v>
      </c>
      <c r="Q29" s="144">
        <f t="shared" si="6"/>
        <v>0</v>
      </c>
    </row>
    <row r="30" spans="1:17" x14ac:dyDescent="0.3">
      <c r="A30" s="236"/>
      <c r="B30" s="238" t="s">
        <v>225</v>
      </c>
      <c r="C30" s="147">
        <f t="shared" ref="C30:C32" si="16">G30+I30+K30+M30+O30+E30</f>
        <v>0</v>
      </c>
      <c r="D30" s="148">
        <f t="shared" ref="D30:D32" si="17">H30+J30+L30+N30+P30+F30</f>
        <v>0</v>
      </c>
      <c r="E30" s="159"/>
      <c r="F30" s="149">
        <f t="shared" ref="F30:F32" si="18">ROUND(E30*Q30,2)</f>
        <v>0</v>
      </c>
      <c r="G30" s="159"/>
      <c r="H30" s="149">
        <f t="shared" ref="H30:H32" si="19">ROUND(G30*Q30,2)</f>
        <v>0</v>
      </c>
      <c r="I30" s="159"/>
      <c r="J30" s="149">
        <f t="shared" ref="J30:J32" si="20">ROUND(I30*Q30,2)</f>
        <v>0</v>
      </c>
      <c r="K30" s="159"/>
      <c r="L30" s="149">
        <f t="shared" ref="L30:L32" si="21">ROUND(K30*Q30,2)</f>
        <v>0</v>
      </c>
      <c r="M30" s="159"/>
      <c r="N30" s="149">
        <f t="shared" ref="N30:N32" si="22">ROUND(M30*Q30,2)</f>
        <v>0</v>
      </c>
      <c r="O30" s="159"/>
      <c r="P30" s="149">
        <f t="shared" ref="P30:P32" si="23">ROUND(O30*Q30,2)</f>
        <v>0</v>
      </c>
      <c r="Q30" s="144">
        <f t="shared" si="6"/>
        <v>0</v>
      </c>
    </row>
    <row r="31" spans="1:17" x14ac:dyDescent="0.3">
      <c r="A31" s="236"/>
      <c r="B31" s="238" t="s">
        <v>226</v>
      </c>
      <c r="C31" s="147">
        <f t="shared" si="16"/>
        <v>0</v>
      </c>
      <c r="D31" s="148">
        <f t="shared" si="17"/>
        <v>0</v>
      </c>
      <c r="E31" s="159"/>
      <c r="F31" s="149">
        <f t="shared" si="18"/>
        <v>0</v>
      </c>
      <c r="G31" s="159"/>
      <c r="H31" s="149">
        <f t="shared" si="19"/>
        <v>0</v>
      </c>
      <c r="I31" s="159"/>
      <c r="J31" s="149">
        <f t="shared" si="20"/>
        <v>0</v>
      </c>
      <c r="K31" s="159"/>
      <c r="L31" s="149">
        <f t="shared" si="21"/>
        <v>0</v>
      </c>
      <c r="M31" s="159"/>
      <c r="N31" s="149">
        <f t="shared" si="22"/>
        <v>0</v>
      </c>
      <c r="O31" s="159"/>
      <c r="P31" s="149">
        <f t="shared" si="23"/>
        <v>0</v>
      </c>
      <c r="Q31" s="144">
        <f t="shared" si="6"/>
        <v>0</v>
      </c>
    </row>
    <row r="32" spans="1:17" x14ac:dyDescent="0.3">
      <c r="A32" s="236"/>
      <c r="B32" s="238" t="s">
        <v>227</v>
      </c>
      <c r="C32" s="147">
        <f t="shared" si="16"/>
        <v>0</v>
      </c>
      <c r="D32" s="148">
        <f t="shared" si="17"/>
        <v>0</v>
      </c>
      <c r="E32" s="159"/>
      <c r="F32" s="149">
        <f t="shared" si="18"/>
        <v>0</v>
      </c>
      <c r="G32" s="159"/>
      <c r="H32" s="149">
        <f t="shared" si="19"/>
        <v>0</v>
      </c>
      <c r="I32" s="159"/>
      <c r="J32" s="149">
        <f t="shared" si="20"/>
        <v>0</v>
      </c>
      <c r="K32" s="159"/>
      <c r="L32" s="149">
        <f t="shared" si="21"/>
        <v>0</v>
      </c>
      <c r="M32" s="159"/>
      <c r="N32" s="149">
        <f t="shared" si="22"/>
        <v>0</v>
      </c>
      <c r="O32" s="159"/>
      <c r="P32" s="149">
        <f t="shared" si="23"/>
        <v>0</v>
      </c>
      <c r="Q32" s="144">
        <f t="shared" si="6"/>
        <v>0</v>
      </c>
    </row>
    <row r="33" spans="1:17" x14ac:dyDescent="0.15">
      <c r="A33" s="239" t="s">
        <v>209</v>
      </c>
      <c r="B33" s="140"/>
      <c r="C33" s="140"/>
      <c r="D33" s="140"/>
      <c r="E33" s="141"/>
      <c r="F33" s="142"/>
      <c r="G33" s="141"/>
      <c r="H33" s="142"/>
      <c r="I33" s="141"/>
      <c r="J33" s="142"/>
      <c r="K33" s="141"/>
      <c r="L33" s="142"/>
      <c r="M33" s="141"/>
      <c r="N33" s="143"/>
      <c r="O33" s="141"/>
      <c r="P33" s="143"/>
      <c r="Q33" s="144"/>
    </row>
    <row r="34" spans="1:17" x14ac:dyDescent="0.3">
      <c r="A34" s="236"/>
      <c r="B34" s="238" t="s">
        <v>228</v>
      </c>
      <c r="C34" s="147">
        <f t="shared" ref="C34:D35" si="24">G34+I34+K34+M34+O34+E34</f>
        <v>0</v>
      </c>
      <c r="D34" s="148">
        <f t="shared" si="24"/>
        <v>0</v>
      </c>
      <c r="E34" s="159"/>
      <c r="F34" s="149">
        <f>ROUND(E34*Q34,2)</f>
        <v>0</v>
      </c>
      <c r="G34" s="159"/>
      <c r="H34" s="149">
        <f>ROUND(G34*Q34,2)</f>
        <v>0</v>
      </c>
      <c r="I34" s="159"/>
      <c r="J34" s="149">
        <f>ROUND(I34*Q34,2)</f>
        <v>0</v>
      </c>
      <c r="K34" s="159"/>
      <c r="L34" s="149">
        <f>ROUND(K34*Q34,2)</f>
        <v>0</v>
      </c>
      <c r="M34" s="159"/>
      <c r="N34" s="149">
        <f>ROUND(M34*Q34,2)</f>
        <v>0</v>
      </c>
      <c r="O34" s="159"/>
      <c r="P34" s="149">
        <f>ROUND(O34*Q34,2)</f>
        <v>0</v>
      </c>
      <c r="Q34" s="144">
        <f t="shared" si="6"/>
        <v>0</v>
      </c>
    </row>
    <row r="35" spans="1:17" x14ac:dyDescent="0.3">
      <c r="A35" s="236"/>
      <c r="B35" s="238" t="s">
        <v>229</v>
      </c>
      <c r="C35" s="147">
        <f t="shared" si="24"/>
        <v>0</v>
      </c>
      <c r="D35" s="148">
        <f t="shared" si="24"/>
        <v>0</v>
      </c>
      <c r="E35" s="159"/>
      <c r="F35" s="149">
        <f>ROUND(E35*Q35,2)</f>
        <v>0</v>
      </c>
      <c r="G35" s="159"/>
      <c r="H35" s="149">
        <f>ROUND(G35*Q35,2)</f>
        <v>0</v>
      </c>
      <c r="I35" s="159"/>
      <c r="J35" s="149">
        <f>ROUND(I35*Q35,2)</f>
        <v>0</v>
      </c>
      <c r="K35" s="159"/>
      <c r="L35" s="149">
        <f>ROUND(K35*Q35,2)</f>
        <v>0</v>
      </c>
      <c r="M35" s="159"/>
      <c r="N35" s="149">
        <f>ROUND(M35*Q35,2)</f>
        <v>0</v>
      </c>
      <c r="O35" s="159"/>
      <c r="P35" s="149">
        <f>ROUND(O35*Q35,2)</f>
        <v>0</v>
      </c>
      <c r="Q35" s="144">
        <f t="shared" si="6"/>
        <v>0</v>
      </c>
    </row>
    <row r="36" spans="1:17" x14ac:dyDescent="0.3">
      <c r="A36" s="236"/>
      <c r="B36" s="238" t="s">
        <v>230</v>
      </c>
      <c r="C36" s="147">
        <f t="shared" ref="C36:C40" si="25">G36+I36+K36+M36+O36+E36</f>
        <v>0</v>
      </c>
      <c r="D36" s="148">
        <f t="shared" ref="D36:D40" si="26">H36+J36+L36+N36+P36+F36</f>
        <v>0</v>
      </c>
      <c r="E36" s="159"/>
      <c r="F36" s="149">
        <f t="shared" ref="F36:F40" si="27">ROUND(E36*Q36,2)</f>
        <v>0</v>
      </c>
      <c r="G36" s="159"/>
      <c r="H36" s="149">
        <f t="shared" ref="H36:H40" si="28">ROUND(G36*Q36,2)</f>
        <v>0</v>
      </c>
      <c r="I36" s="159"/>
      <c r="J36" s="149">
        <f t="shared" ref="J36:J40" si="29">ROUND(I36*Q36,2)</f>
        <v>0</v>
      </c>
      <c r="K36" s="159"/>
      <c r="L36" s="149">
        <f t="shared" ref="L36:L40" si="30">ROUND(K36*Q36,2)</f>
        <v>0</v>
      </c>
      <c r="M36" s="159"/>
      <c r="N36" s="149">
        <f t="shared" ref="N36:N40" si="31">ROUND(M36*Q36,2)</f>
        <v>0</v>
      </c>
      <c r="O36" s="159"/>
      <c r="P36" s="149">
        <f t="shared" ref="P36:P40" si="32">ROUND(O36*Q36,2)</f>
        <v>0</v>
      </c>
      <c r="Q36" s="144">
        <f t="shared" si="6"/>
        <v>0</v>
      </c>
    </row>
    <row r="37" spans="1:17" x14ac:dyDescent="0.3">
      <c r="A37" s="236"/>
      <c r="B37" s="238" t="s">
        <v>231</v>
      </c>
      <c r="C37" s="147">
        <f t="shared" si="25"/>
        <v>0</v>
      </c>
      <c r="D37" s="148">
        <f t="shared" si="26"/>
        <v>0</v>
      </c>
      <c r="E37" s="159"/>
      <c r="F37" s="149">
        <f t="shared" si="27"/>
        <v>0</v>
      </c>
      <c r="G37" s="159"/>
      <c r="H37" s="149">
        <f t="shared" si="28"/>
        <v>0</v>
      </c>
      <c r="I37" s="159"/>
      <c r="J37" s="149">
        <f t="shared" si="29"/>
        <v>0</v>
      </c>
      <c r="K37" s="159"/>
      <c r="L37" s="149">
        <f t="shared" si="30"/>
        <v>0</v>
      </c>
      <c r="M37" s="159"/>
      <c r="N37" s="149">
        <f t="shared" si="31"/>
        <v>0</v>
      </c>
      <c r="O37" s="159"/>
      <c r="P37" s="149">
        <f t="shared" si="32"/>
        <v>0</v>
      </c>
      <c r="Q37" s="144">
        <f t="shared" si="6"/>
        <v>0</v>
      </c>
    </row>
    <row r="38" spans="1:17" x14ac:dyDescent="0.3">
      <c r="A38" s="236"/>
      <c r="B38" s="238" t="s">
        <v>233</v>
      </c>
      <c r="C38" s="147">
        <f t="shared" si="25"/>
        <v>0</v>
      </c>
      <c r="D38" s="148">
        <f t="shared" si="26"/>
        <v>0</v>
      </c>
      <c r="E38" s="159"/>
      <c r="F38" s="149">
        <f t="shared" si="27"/>
        <v>0</v>
      </c>
      <c r="G38" s="159"/>
      <c r="H38" s="149">
        <f t="shared" si="28"/>
        <v>0</v>
      </c>
      <c r="I38" s="159"/>
      <c r="J38" s="149">
        <f t="shared" si="29"/>
        <v>0</v>
      </c>
      <c r="K38" s="159"/>
      <c r="L38" s="149">
        <f t="shared" si="30"/>
        <v>0</v>
      </c>
      <c r="M38" s="159"/>
      <c r="N38" s="149">
        <f t="shared" si="31"/>
        <v>0</v>
      </c>
      <c r="O38" s="159"/>
      <c r="P38" s="149">
        <f t="shared" si="32"/>
        <v>0</v>
      </c>
      <c r="Q38" s="144">
        <f t="shared" si="6"/>
        <v>0</v>
      </c>
    </row>
    <row r="39" spans="1:17" x14ac:dyDescent="0.3">
      <c r="A39" s="236"/>
      <c r="B39" s="238" t="s">
        <v>232</v>
      </c>
      <c r="C39" s="147">
        <f t="shared" si="25"/>
        <v>0</v>
      </c>
      <c r="D39" s="148">
        <f t="shared" si="26"/>
        <v>0</v>
      </c>
      <c r="E39" s="159"/>
      <c r="F39" s="149">
        <f t="shared" si="27"/>
        <v>0</v>
      </c>
      <c r="G39" s="159"/>
      <c r="H39" s="149">
        <f t="shared" si="28"/>
        <v>0</v>
      </c>
      <c r="I39" s="159"/>
      <c r="J39" s="149">
        <f t="shared" si="29"/>
        <v>0</v>
      </c>
      <c r="K39" s="159"/>
      <c r="L39" s="149">
        <f t="shared" si="30"/>
        <v>0</v>
      </c>
      <c r="M39" s="159"/>
      <c r="N39" s="149">
        <f t="shared" si="31"/>
        <v>0</v>
      </c>
      <c r="O39" s="159"/>
      <c r="P39" s="149">
        <f t="shared" si="32"/>
        <v>0</v>
      </c>
      <c r="Q39" s="144">
        <f t="shared" si="6"/>
        <v>0</v>
      </c>
    </row>
    <row r="40" spans="1:17" x14ac:dyDescent="0.3">
      <c r="A40" s="236"/>
      <c r="B40" s="238" t="s">
        <v>234</v>
      </c>
      <c r="C40" s="147">
        <f t="shared" si="25"/>
        <v>0</v>
      </c>
      <c r="D40" s="148">
        <f t="shared" si="26"/>
        <v>0</v>
      </c>
      <c r="E40" s="159"/>
      <c r="F40" s="149">
        <f t="shared" si="27"/>
        <v>0</v>
      </c>
      <c r="G40" s="159"/>
      <c r="H40" s="149">
        <f t="shared" si="28"/>
        <v>0</v>
      </c>
      <c r="I40" s="159"/>
      <c r="J40" s="149">
        <f t="shared" si="29"/>
        <v>0</v>
      </c>
      <c r="K40" s="159"/>
      <c r="L40" s="149">
        <f t="shared" si="30"/>
        <v>0</v>
      </c>
      <c r="M40" s="159"/>
      <c r="N40" s="149">
        <f t="shared" si="31"/>
        <v>0</v>
      </c>
      <c r="O40" s="159"/>
      <c r="P40" s="149">
        <f t="shared" si="32"/>
        <v>0</v>
      </c>
      <c r="Q40" s="144">
        <f t="shared" si="6"/>
        <v>0</v>
      </c>
    </row>
    <row r="41" spans="1:17" x14ac:dyDescent="0.15">
      <c r="A41" s="239" t="s">
        <v>210</v>
      </c>
      <c r="B41" s="140"/>
      <c r="C41" s="140"/>
      <c r="D41" s="140"/>
      <c r="E41" s="141"/>
      <c r="F41" s="142"/>
      <c r="G41" s="141"/>
      <c r="H41" s="142"/>
      <c r="I41" s="141"/>
      <c r="J41" s="142"/>
      <c r="K41" s="141"/>
      <c r="L41" s="142"/>
      <c r="M41" s="141"/>
      <c r="N41" s="143"/>
      <c r="O41" s="141"/>
      <c r="P41" s="143"/>
      <c r="Q41" s="144"/>
    </row>
    <row r="42" spans="1:17" x14ac:dyDescent="0.3">
      <c r="A42" s="236"/>
      <c r="B42" s="238" t="s">
        <v>235</v>
      </c>
      <c r="C42" s="147">
        <f>G42+I42+K42+M42+O42+E42</f>
        <v>0</v>
      </c>
      <c r="D42" s="148">
        <f>H42+J42+L42+N42+P42+F42</f>
        <v>0</v>
      </c>
      <c r="E42" s="159"/>
      <c r="F42" s="149">
        <f>ROUND(E42*Q42,2)</f>
        <v>0</v>
      </c>
      <c r="G42" s="159"/>
      <c r="H42" s="149">
        <f>ROUND(G42*Q42,2)</f>
        <v>0</v>
      </c>
      <c r="I42" s="159"/>
      <c r="J42" s="149">
        <f>ROUND(I42*Q42,2)</f>
        <v>0</v>
      </c>
      <c r="K42" s="159"/>
      <c r="L42" s="149">
        <f>ROUND(K42*Q42,2)</f>
        <v>0</v>
      </c>
      <c r="M42" s="159"/>
      <c r="N42" s="149">
        <f>ROUND(M42*Q42,2)</f>
        <v>0</v>
      </c>
      <c r="O42" s="159"/>
      <c r="P42" s="149">
        <f>ROUND(O42*Q42,2)</f>
        <v>0</v>
      </c>
      <c r="Q42" s="144">
        <f t="shared" si="6"/>
        <v>0</v>
      </c>
    </row>
    <row r="43" spans="1:17" x14ac:dyDescent="0.3">
      <c r="A43" s="236"/>
      <c r="B43" s="238" t="s">
        <v>236</v>
      </c>
      <c r="C43" s="147">
        <f t="shared" ref="C43:C44" si="33">G43+I43+K43+M43+O43+E43</f>
        <v>0</v>
      </c>
      <c r="D43" s="148">
        <f t="shared" ref="D43:D44" si="34">H43+J43+L43+N43+P43+F43</f>
        <v>0</v>
      </c>
      <c r="E43" s="159"/>
      <c r="F43" s="149">
        <f t="shared" ref="F43:F44" si="35">ROUND(E43*Q43,2)</f>
        <v>0</v>
      </c>
      <c r="G43" s="159"/>
      <c r="H43" s="149">
        <f t="shared" ref="H43:H44" si="36">ROUND(G43*Q43,2)</f>
        <v>0</v>
      </c>
      <c r="I43" s="159"/>
      <c r="J43" s="149">
        <f t="shared" ref="J43:J44" si="37">ROUND(I43*Q43,2)</f>
        <v>0</v>
      </c>
      <c r="K43" s="159"/>
      <c r="L43" s="149">
        <f t="shared" ref="L43:L44" si="38">ROUND(K43*Q43,2)</f>
        <v>0</v>
      </c>
      <c r="M43" s="159"/>
      <c r="N43" s="149">
        <f t="shared" ref="N43:N44" si="39">ROUND(M43*Q43,2)</f>
        <v>0</v>
      </c>
      <c r="O43" s="159"/>
      <c r="P43" s="149">
        <f t="shared" ref="P43:P44" si="40">ROUND(O43*Q43,2)</f>
        <v>0</v>
      </c>
      <c r="Q43" s="144">
        <f t="shared" si="6"/>
        <v>0</v>
      </c>
    </row>
    <row r="44" spans="1:17" x14ac:dyDescent="0.3">
      <c r="A44" s="236"/>
      <c r="B44" s="238" t="s">
        <v>237</v>
      </c>
      <c r="C44" s="147">
        <f t="shared" si="33"/>
        <v>0</v>
      </c>
      <c r="D44" s="148">
        <f t="shared" si="34"/>
        <v>0</v>
      </c>
      <c r="E44" s="159"/>
      <c r="F44" s="149">
        <f t="shared" si="35"/>
        <v>0</v>
      </c>
      <c r="G44" s="159"/>
      <c r="H44" s="149">
        <f t="shared" si="36"/>
        <v>0</v>
      </c>
      <c r="I44" s="159"/>
      <c r="J44" s="149">
        <f t="shared" si="37"/>
        <v>0</v>
      </c>
      <c r="K44" s="159"/>
      <c r="L44" s="149">
        <f t="shared" si="38"/>
        <v>0</v>
      </c>
      <c r="M44" s="159"/>
      <c r="N44" s="149">
        <f t="shared" si="39"/>
        <v>0</v>
      </c>
      <c r="O44" s="159"/>
      <c r="P44" s="149">
        <f t="shared" si="40"/>
        <v>0</v>
      </c>
      <c r="Q44" s="144">
        <f t="shared" si="6"/>
        <v>0</v>
      </c>
    </row>
    <row r="45" spans="1:17" x14ac:dyDescent="0.15">
      <c r="A45" s="239" t="s">
        <v>238</v>
      </c>
      <c r="B45" s="140"/>
      <c r="C45" s="140"/>
      <c r="D45" s="140"/>
      <c r="E45" s="141"/>
      <c r="F45" s="142"/>
      <c r="G45" s="141"/>
      <c r="H45" s="142"/>
      <c r="I45" s="141"/>
      <c r="J45" s="142"/>
      <c r="K45" s="141"/>
      <c r="L45" s="142"/>
      <c r="M45" s="141"/>
      <c r="N45" s="143"/>
      <c r="O45" s="141"/>
      <c r="P45" s="143"/>
      <c r="Q45" s="144"/>
    </row>
    <row r="46" spans="1:17" x14ac:dyDescent="0.3">
      <c r="A46" s="236"/>
      <c r="B46" s="238" t="s">
        <v>212</v>
      </c>
      <c r="C46" s="147">
        <f>G46+I46+K46+M46+O46+E46</f>
        <v>0</v>
      </c>
      <c r="D46" s="148">
        <f>H46+J46+L46+N46+P46+F46</f>
        <v>0</v>
      </c>
      <c r="E46" s="159"/>
      <c r="F46" s="149">
        <f>ROUND(E46*Q46,2)</f>
        <v>0</v>
      </c>
      <c r="G46" s="159"/>
      <c r="H46" s="149">
        <f>ROUND(G46*Q46,2)</f>
        <v>0</v>
      </c>
      <c r="I46" s="159"/>
      <c r="J46" s="149">
        <f>ROUND(I46*Q46,2)</f>
        <v>0</v>
      </c>
      <c r="K46" s="159"/>
      <c r="L46" s="149">
        <f>ROUND(K46*Q46,2)</f>
        <v>0</v>
      </c>
      <c r="M46" s="159"/>
      <c r="N46" s="149">
        <f>ROUND(M46*Q46,2)</f>
        <v>0</v>
      </c>
      <c r="O46" s="159"/>
      <c r="P46" s="149">
        <f>ROUND(O46*Q46,2)</f>
        <v>0</v>
      </c>
      <c r="Q46" s="144">
        <f t="shared" si="6"/>
        <v>0</v>
      </c>
    </row>
    <row r="47" spans="1:17" x14ac:dyDescent="0.3">
      <c r="A47" s="236"/>
      <c r="B47" s="238" t="s">
        <v>213</v>
      </c>
      <c r="C47" s="147">
        <f>G47+I47+K47+M47+O47+E47</f>
        <v>0</v>
      </c>
      <c r="D47" s="148">
        <f>H47+J47+L47+N47+P47+F47</f>
        <v>0</v>
      </c>
      <c r="E47" s="159"/>
      <c r="F47" s="149">
        <f>ROUND(E47*Q47,2)</f>
        <v>0</v>
      </c>
      <c r="G47" s="159"/>
      <c r="H47" s="149">
        <f>ROUND(G47*Q47,2)</f>
        <v>0</v>
      </c>
      <c r="I47" s="159"/>
      <c r="J47" s="149">
        <f>ROUND(I47*Q47,2)</f>
        <v>0</v>
      </c>
      <c r="K47" s="159"/>
      <c r="L47" s="149">
        <f>ROUND(K47*Q47,2)</f>
        <v>0</v>
      </c>
      <c r="M47" s="159"/>
      <c r="N47" s="149">
        <f>ROUND(M47*Q47,2)</f>
        <v>0</v>
      </c>
      <c r="O47" s="159"/>
      <c r="P47" s="149">
        <f>ROUND(O47*Q47,2)</f>
        <v>0</v>
      </c>
      <c r="Q47" s="144">
        <f t="shared" si="6"/>
        <v>0</v>
      </c>
    </row>
    <row r="48" spans="1:17" x14ac:dyDescent="0.3">
      <c r="A48" s="216" t="s">
        <v>189</v>
      </c>
      <c r="B48" s="217"/>
      <c r="C48" s="150">
        <f>SUM(C7:C47)</f>
        <v>0</v>
      </c>
      <c r="D48" s="151">
        <f>SUM(D7:D47)</f>
        <v>0</v>
      </c>
      <c r="E48" s="150">
        <f>SUM(E7:E47)</f>
        <v>0</v>
      </c>
      <c r="F48" s="151">
        <f>SUM(F7:F47)</f>
        <v>0</v>
      </c>
      <c r="G48" s="150">
        <f>SUM(G7:G47)</f>
        <v>0</v>
      </c>
      <c r="H48" s="151">
        <f>SUM(H7:H47)</f>
        <v>0</v>
      </c>
      <c r="I48" s="150">
        <f>SUM(I7:I47)</f>
        <v>0</v>
      </c>
      <c r="J48" s="151">
        <f>SUM(J7:J47)</f>
        <v>0</v>
      </c>
      <c r="K48" s="150">
        <f>SUM(K7:K47)</f>
        <v>0</v>
      </c>
      <c r="L48" s="151">
        <f>SUM(L7:L47)</f>
        <v>0</v>
      </c>
      <c r="M48" s="150">
        <f>SUM(M7:M47)</f>
        <v>0</v>
      </c>
      <c r="N48" s="151">
        <f>SUM(N7:N47)</f>
        <v>0</v>
      </c>
      <c r="O48" s="150">
        <f>SUM(O7:O47)</f>
        <v>0</v>
      </c>
      <c r="P48" s="151">
        <f>SUM(P7:P47)</f>
        <v>0</v>
      </c>
      <c r="Q48" s="152"/>
    </row>
    <row r="49" spans="1:17" x14ac:dyDescent="0.15">
      <c r="A49" s="156"/>
      <c r="B49" s="156"/>
      <c r="C49" s="153"/>
      <c r="D49" s="153"/>
      <c r="E49" s="153"/>
      <c r="F49" s="153"/>
      <c r="G49" s="153"/>
      <c r="H49" s="153"/>
      <c r="I49" s="153"/>
      <c r="J49" s="153"/>
      <c r="K49" s="153"/>
      <c r="L49" s="154"/>
      <c r="M49" s="154"/>
      <c r="N49" s="155"/>
      <c r="O49" s="154"/>
      <c r="P49" s="154"/>
      <c r="Q49" s="154"/>
    </row>
  </sheetData>
  <mergeCells count="12">
    <mergeCell ref="O4:P4"/>
    <mergeCell ref="A48:B48"/>
    <mergeCell ref="R3:S3"/>
    <mergeCell ref="H3:J3"/>
    <mergeCell ref="L3:M3"/>
    <mergeCell ref="A4:B5"/>
    <mergeCell ref="C4:D4"/>
    <mergeCell ref="E4:F4"/>
    <mergeCell ref="G4:H4"/>
    <mergeCell ref="I4:J4"/>
    <mergeCell ref="K4:L4"/>
    <mergeCell ref="M4:N4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K4"/>
  <sheetViews>
    <sheetView topLeftCell="B1" workbookViewId="0">
      <selection sqref="A1:J1"/>
    </sheetView>
  </sheetViews>
  <sheetFormatPr defaultRowHeight="16.5" x14ac:dyDescent="0.3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1" width="11.625" hidden="1" customWidth="1"/>
  </cols>
  <sheetData>
    <row r="1" spans="1:11" ht="30" customHeight="1" x14ac:dyDescent="0.3">
      <c r="A1" s="230" t="s">
        <v>22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11" ht="30" customHeight="1" x14ac:dyDescent="0.3">
      <c r="A2" s="231" t="s">
        <v>0</v>
      </c>
      <c r="B2" s="231"/>
      <c r="C2" s="231"/>
      <c r="D2" s="231"/>
      <c r="E2" s="231"/>
      <c r="F2" s="231"/>
      <c r="G2" s="231"/>
      <c r="H2" s="231"/>
      <c r="I2" s="231"/>
      <c r="J2" s="231"/>
    </row>
    <row r="3" spans="1:11" ht="30" customHeight="1" x14ac:dyDescent="0.3">
      <c r="A3" s="2" t="s">
        <v>14</v>
      </c>
      <c r="B3" s="2" t="s">
        <v>1</v>
      </c>
      <c r="C3" s="2" t="s">
        <v>2</v>
      </c>
      <c r="D3" s="2" t="s">
        <v>3</v>
      </c>
      <c r="E3" s="2" t="s">
        <v>15</v>
      </c>
      <c r="F3" s="2" t="s">
        <v>16</v>
      </c>
      <c r="G3" s="2" t="s">
        <v>17</v>
      </c>
      <c r="H3" s="2" t="s">
        <v>18</v>
      </c>
      <c r="I3" s="2" t="s">
        <v>19</v>
      </c>
      <c r="J3" s="2" t="s">
        <v>23</v>
      </c>
      <c r="K3" s="1" t="s">
        <v>24</v>
      </c>
    </row>
    <row r="4" spans="1:11" ht="30" customHeight="1" x14ac:dyDescent="0.3">
      <c r="A4" s="3" t="s">
        <v>11</v>
      </c>
      <c r="B4" s="3" t="s">
        <v>11</v>
      </c>
      <c r="C4" s="3" t="s">
        <v>11</v>
      </c>
      <c r="D4" s="3" t="s">
        <v>11</v>
      </c>
      <c r="E4" s="4"/>
      <c r="F4" s="4"/>
      <c r="G4" s="4"/>
      <c r="H4" s="4"/>
      <c r="I4" s="3" t="s">
        <v>11</v>
      </c>
      <c r="J4" s="3" t="s">
        <v>11</v>
      </c>
      <c r="K4" s="1" t="s">
        <v>11</v>
      </c>
    </row>
  </sheetData>
  <mergeCells count="2">
    <mergeCell ref="A1:J1"/>
    <mergeCell ref="A2:J2"/>
  </mergeCells>
  <phoneticPr fontId="3" type="noConversion"/>
  <pageMargins left="0.78740157480314954" right="0" top="0.39370078740157477" bottom="0.39370078740157477" header="0" footer="0"/>
  <pageSetup paperSize="9" scale="8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pageSetUpPr fitToPage="1"/>
  </sheetPr>
  <dimension ref="A1:L6"/>
  <sheetViews>
    <sheetView workbookViewId="0">
      <selection sqref="A1:F1"/>
    </sheetView>
  </sheetViews>
  <sheetFormatPr defaultRowHeight="16.5" x14ac:dyDescent="0.3"/>
  <cols>
    <col min="1" max="1" width="77.625" customWidth="1"/>
    <col min="2" max="5" width="13.625" customWidth="1"/>
    <col min="6" max="6" width="12.625" customWidth="1"/>
    <col min="7" max="8" width="11.625" hidden="1" customWidth="1"/>
    <col min="9" max="10" width="30.625" hidden="1" customWidth="1"/>
    <col min="11" max="11" width="6.625" hidden="1" customWidth="1"/>
    <col min="12" max="12" width="13.625" hidden="1" customWidth="1"/>
  </cols>
  <sheetData>
    <row r="1" spans="1:12" ht="30" customHeight="1" x14ac:dyDescent="0.3">
      <c r="A1" s="230" t="s">
        <v>25</v>
      </c>
      <c r="B1" s="230"/>
      <c r="C1" s="230"/>
      <c r="D1" s="230"/>
      <c r="E1" s="230"/>
      <c r="F1" s="230"/>
    </row>
    <row r="2" spans="1:12" ht="30" customHeight="1" x14ac:dyDescent="0.3">
      <c r="A2" s="232" t="s">
        <v>0</v>
      </c>
      <c r="B2" s="232"/>
      <c r="C2" s="232"/>
      <c r="D2" s="232"/>
      <c r="E2" s="232"/>
      <c r="F2" s="232"/>
    </row>
    <row r="3" spans="1:12" ht="30" customHeight="1" x14ac:dyDescent="0.3">
      <c r="A3" s="2" t="s">
        <v>26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23</v>
      </c>
      <c r="G3" s="1" t="s">
        <v>24</v>
      </c>
      <c r="H3" s="1" t="s">
        <v>27</v>
      </c>
      <c r="I3" s="1" t="s">
        <v>28</v>
      </c>
      <c r="J3" s="1" t="s">
        <v>29</v>
      </c>
      <c r="K3" s="1" t="s">
        <v>3</v>
      </c>
      <c r="L3" s="1" t="s">
        <v>4</v>
      </c>
    </row>
    <row r="4" spans="1:12" ht="20.100000000000001" customHeight="1" x14ac:dyDescent="0.3">
      <c r="A4" s="5" t="s">
        <v>30</v>
      </c>
      <c r="B4" s="5"/>
      <c r="C4" s="5"/>
      <c r="D4" s="5"/>
      <c r="E4" s="5"/>
      <c r="F4" s="6" t="s">
        <v>11</v>
      </c>
      <c r="G4" s="1" t="s">
        <v>11</v>
      </c>
      <c r="I4" s="1" t="s">
        <v>11</v>
      </c>
      <c r="J4" s="1" t="s">
        <v>11</v>
      </c>
      <c r="K4" s="1" t="s">
        <v>11</v>
      </c>
    </row>
    <row r="5" spans="1:12" ht="20.100000000000001" customHeight="1" x14ac:dyDescent="0.3">
      <c r="A5" s="7" t="s">
        <v>11</v>
      </c>
      <c r="B5" s="8"/>
      <c r="C5" s="8"/>
      <c r="D5" s="8"/>
      <c r="E5" s="8"/>
      <c r="F5" s="7" t="s">
        <v>11</v>
      </c>
      <c r="G5" s="1" t="s">
        <v>11</v>
      </c>
      <c r="H5" s="1" t="s">
        <v>11</v>
      </c>
      <c r="I5" s="1" t="s">
        <v>11</v>
      </c>
      <c r="J5" s="1" t="s">
        <v>11</v>
      </c>
      <c r="K5" s="1" t="s">
        <v>11</v>
      </c>
    </row>
    <row r="6" spans="1:12" ht="20.100000000000001" customHeight="1" x14ac:dyDescent="0.3">
      <c r="A6" s="9" t="s">
        <v>31</v>
      </c>
      <c r="B6" s="10"/>
      <c r="C6" s="10"/>
      <c r="D6" s="10"/>
      <c r="E6" s="10">
        <v>0</v>
      </c>
      <c r="F6" s="11"/>
    </row>
  </sheetData>
  <mergeCells count="2">
    <mergeCell ref="A1:F1"/>
    <mergeCell ref="A2:F2"/>
  </mergeCells>
  <phoneticPr fontId="3" type="noConversion"/>
  <pageMargins left="0.78740157480314954" right="0" top="0.39370078740157477" bottom="0.39370078740157477" header="0" footer="0"/>
  <pageSetup paperSize="9" scale="8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M30"/>
  <sheetViews>
    <sheetView workbookViewId="0"/>
  </sheetViews>
  <sheetFormatPr defaultRowHeight="16.5" x14ac:dyDescent="0.3"/>
  <sheetData>
    <row r="1" spans="1:7" x14ac:dyDescent="0.3">
      <c r="A1" t="s">
        <v>96</v>
      </c>
    </row>
    <row r="2" spans="1:7" x14ac:dyDescent="0.3">
      <c r="A2" s="1" t="s">
        <v>97</v>
      </c>
      <c r="B2" t="s">
        <v>21</v>
      </c>
    </row>
    <row r="3" spans="1:7" x14ac:dyDescent="0.3">
      <c r="A3" s="1" t="s">
        <v>98</v>
      </c>
      <c r="B3" t="s">
        <v>99</v>
      </c>
    </row>
    <row r="4" spans="1:7" x14ac:dyDescent="0.3">
      <c r="A4" s="1" t="s">
        <v>100</v>
      </c>
      <c r="B4">
        <v>5</v>
      </c>
    </row>
    <row r="5" spans="1:7" x14ac:dyDescent="0.3">
      <c r="A5" s="1" t="s">
        <v>101</v>
      </c>
      <c r="B5">
        <v>5</v>
      </c>
    </row>
    <row r="6" spans="1:7" x14ac:dyDescent="0.3">
      <c r="A6" s="1" t="s">
        <v>102</v>
      </c>
      <c r="B6" t="s">
        <v>103</v>
      </c>
    </row>
    <row r="7" spans="1:7" x14ac:dyDescent="0.3">
      <c r="A7" s="1" t="s">
        <v>104</v>
      </c>
      <c r="B7" t="s">
        <v>37</v>
      </c>
      <c r="C7" t="s">
        <v>12</v>
      </c>
    </row>
    <row r="8" spans="1:7" x14ac:dyDescent="0.3">
      <c r="A8" s="1" t="s">
        <v>105</v>
      </c>
      <c r="B8" t="s">
        <v>37</v>
      </c>
      <c r="C8">
        <v>2</v>
      </c>
    </row>
    <row r="9" spans="1:7" x14ac:dyDescent="0.3">
      <c r="A9" s="1" t="s">
        <v>106</v>
      </c>
      <c r="B9" t="s">
        <v>32</v>
      </c>
      <c r="C9" t="s">
        <v>33</v>
      </c>
      <c r="D9" t="s">
        <v>34</v>
      </c>
      <c r="E9" t="s">
        <v>35</v>
      </c>
      <c r="F9" t="s">
        <v>36</v>
      </c>
      <c r="G9" t="s">
        <v>107</v>
      </c>
    </row>
    <row r="10" spans="1:7" x14ac:dyDescent="0.3">
      <c r="A10" s="1" t="s">
        <v>108</v>
      </c>
      <c r="B10">
        <v>1118</v>
      </c>
      <c r="C10">
        <v>0</v>
      </c>
      <c r="D10">
        <v>0</v>
      </c>
    </row>
    <row r="11" spans="1:7" x14ac:dyDescent="0.3">
      <c r="A11" s="1" t="s">
        <v>109</v>
      </c>
      <c r="B11" t="s">
        <v>110</v>
      </c>
      <c r="C11">
        <v>4</v>
      </c>
    </row>
    <row r="12" spans="1:7" x14ac:dyDescent="0.3">
      <c r="A12" s="1" t="s">
        <v>111</v>
      </c>
      <c r="B12" t="s">
        <v>110</v>
      </c>
      <c r="C12">
        <v>4</v>
      </c>
    </row>
    <row r="13" spans="1:7" x14ac:dyDescent="0.3">
      <c r="A13" s="1" t="s">
        <v>112</v>
      </c>
      <c r="B13" t="s">
        <v>110</v>
      </c>
      <c r="C13">
        <v>3</v>
      </c>
    </row>
    <row r="14" spans="1:7" x14ac:dyDescent="0.3">
      <c r="A14" s="1" t="s">
        <v>113</v>
      </c>
      <c r="B14" t="s">
        <v>37</v>
      </c>
      <c r="C14">
        <v>5</v>
      </c>
    </row>
    <row r="15" spans="1:7" x14ac:dyDescent="0.3">
      <c r="A15" s="1" t="s">
        <v>114</v>
      </c>
      <c r="B15" t="s">
        <v>21</v>
      </c>
      <c r="C15" t="s">
        <v>115</v>
      </c>
      <c r="D15" t="s">
        <v>115</v>
      </c>
      <c r="E15" t="s">
        <v>115</v>
      </c>
      <c r="F15">
        <v>1</v>
      </c>
    </row>
    <row r="16" spans="1:7" x14ac:dyDescent="0.3">
      <c r="A16" s="1" t="s">
        <v>116</v>
      </c>
      <c r="B16">
        <v>1.1100000000000001</v>
      </c>
      <c r="C16">
        <v>1.1200000000000001</v>
      </c>
    </row>
    <row r="17" spans="1:13" x14ac:dyDescent="0.3">
      <c r="A17" s="1" t="s">
        <v>117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 x14ac:dyDescent="0.3">
      <c r="A18" s="1" t="s">
        <v>118</v>
      </c>
      <c r="B18">
        <v>1.25</v>
      </c>
      <c r="C18">
        <v>1.071</v>
      </c>
    </row>
    <row r="19" spans="1:13" x14ac:dyDescent="0.3">
      <c r="A19" s="1" t="s">
        <v>119</v>
      </c>
    </row>
    <row r="20" spans="1:13" x14ac:dyDescent="0.3">
      <c r="A20" s="1" t="s">
        <v>120</v>
      </c>
      <c r="B20" s="1" t="s">
        <v>37</v>
      </c>
      <c r="C20">
        <v>1</v>
      </c>
    </row>
    <row r="21" spans="1:13" x14ac:dyDescent="0.3">
      <c r="A21" t="s">
        <v>27</v>
      </c>
      <c r="B21" t="s">
        <v>121</v>
      </c>
      <c r="C21" t="s">
        <v>122</v>
      </c>
    </row>
    <row r="22" spans="1:13" x14ac:dyDescent="0.3">
      <c r="A22">
        <v>1</v>
      </c>
      <c r="B22" s="1" t="s">
        <v>49</v>
      </c>
      <c r="C22" s="1" t="s">
        <v>48</v>
      </c>
    </row>
    <row r="23" spans="1:13" x14ac:dyDescent="0.3">
      <c r="A23">
        <v>2</v>
      </c>
      <c r="B23" s="1" t="s">
        <v>123</v>
      </c>
      <c r="C23" s="1" t="s">
        <v>124</v>
      </c>
    </row>
    <row r="24" spans="1:13" x14ac:dyDescent="0.3">
      <c r="A24">
        <v>3</v>
      </c>
      <c r="B24" s="1" t="s">
        <v>125</v>
      </c>
      <c r="C24" s="1" t="s">
        <v>126</v>
      </c>
    </row>
    <row r="25" spans="1:13" x14ac:dyDescent="0.3">
      <c r="A25">
        <v>4</v>
      </c>
      <c r="B25" s="1" t="s">
        <v>127</v>
      </c>
      <c r="C25" s="1" t="s">
        <v>128</v>
      </c>
    </row>
    <row r="26" spans="1:13" x14ac:dyDescent="0.3">
      <c r="A26">
        <v>5</v>
      </c>
      <c r="B26" s="1" t="s">
        <v>129</v>
      </c>
      <c r="C26" s="1" t="s">
        <v>11</v>
      </c>
    </row>
    <row r="27" spans="1:13" x14ac:dyDescent="0.3">
      <c r="A27">
        <v>6</v>
      </c>
      <c r="B27" s="1" t="s">
        <v>130</v>
      </c>
      <c r="C27" s="1" t="s">
        <v>131</v>
      </c>
    </row>
    <row r="28" spans="1:13" x14ac:dyDescent="0.3">
      <c r="A28">
        <v>7</v>
      </c>
      <c r="B28" s="1" t="s">
        <v>85</v>
      </c>
      <c r="C28" s="1" t="s">
        <v>84</v>
      </c>
    </row>
    <row r="29" spans="1:13" x14ac:dyDescent="0.3">
      <c r="A29">
        <v>8</v>
      </c>
      <c r="B29" s="1" t="s">
        <v>87</v>
      </c>
      <c r="C29" s="1" t="s">
        <v>86</v>
      </c>
    </row>
    <row r="30" spans="1:13" x14ac:dyDescent="0.3">
      <c r="A30">
        <v>9</v>
      </c>
      <c r="B30" s="1" t="s">
        <v>132</v>
      </c>
      <c r="C30" s="1" t="s">
        <v>11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9</vt:i4>
      </vt:variant>
    </vt:vector>
  </HeadingPairs>
  <TitlesOfParts>
    <vt:vector size="17" baseType="lpstr">
      <vt:lpstr>원가계산서</vt:lpstr>
      <vt:lpstr>집계표</vt:lpstr>
      <vt:lpstr>세부내역서</vt:lpstr>
      <vt:lpstr>직접인력 소요작업량 산정</vt:lpstr>
      <vt:lpstr>중기단가목록</vt:lpstr>
      <vt:lpstr>중기단가산출서</vt:lpstr>
      <vt:lpstr> 공사설정 </vt:lpstr>
      <vt:lpstr>Sheet1</vt:lpstr>
      <vt:lpstr>세부내역서!Print_Area</vt:lpstr>
      <vt:lpstr>원가계산서!Print_Area</vt:lpstr>
      <vt:lpstr>중기단가목록!Print_Area</vt:lpstr>
      <vt:lpstr>중기단가산출서!Print_Area</vt:lpstr>
      <vt:lpstr>집계표!Print_Area</vt:lpstr>
      <vt:lpstr>세부내역서!Print_Titles</vt:lpstr>
      <vt:lpstr>중기단가목록!Print_Titles</vt:lpstr>
      <vt:lpstr>중기단가산출서!Print_Titles</vt:lpstr>
      <vt:lpstr>집계표!Print_Titles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화윤 이</cp:lastModifiedBy>
  <cp:lastPrinted>2024-01-02T04:34:33Z</cp:lastPrinted>
  <dcterms:created xsi:type="dcterms:W3CDTF">2019-06-13T06:29:04Z</dcterms:created>
  <dcterms:modified xsi:type="dcterms:W3CDTF">2026-04-15T08:48:58Z</dcterms:modified>
</cp:coreProperties>
</file>