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leehwayun\Downloads\도시계획시설과업지시서및내역서등\견적서\"/>
    </mc:Choice>
  </mc:AlternateContent>
  <xr:revisionPtr revIDLastSave="0" documentId="13_ncr:1_{09B8B829-2B55-459B-ABF6-4C9EBE1F4A6A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원가계산서" sheetId="3" r:id="rId1"/>
    <sheet name="집계표" sheetId="15" r:id="rId2"/>
    <sheet name="세부내역서" sheetId="9" r:id="rId3"/>
    <sheet name="중기단가목록" sheetId="6" state="hidden" r:id="rId4"/>
    <sheet name="중기단가산출서" sheetId="5" state="hidden" r:id="rId5"/>
    <sheet name=" 공사설정 " sheetId="2" state="hidden" r:id="rId6"/>
    <sheet name="Sheet1" sheetId="1" state="hidden" r:id="rId7"/>
  </sheets>
  <definedNames>
    <definedName name="_xlnm.Print_Area" localSheetId="2">세부내역서!$B$1:$P$93</definedName>
    <definedName name="_xlnm.Print_Area" localSheetId="0">원가계산서!$A$1:$J$41</definedName>
    <definedName name="_xlnm.Print_Area" localSheetId="3">중기단가목록!$A$1:$J$4</definedName>
    <definedName name="_xlnm.Print_Area" localSheetId="4">중기단가산출서!$A$1:$F$6</definedName>
    <definedName name="_xlnm.Print_Area" localSheetId="1">집계표!$B$1:$O$30</definedName>
    <definedName name="_xlnm.Print_Titles" localSheetId="2">세부내역서!$1:$4</definedName>
    <definedName name="_xlnm.Print_Titles" localSheetId="3">중기단가목록!$1:$3</definedName>
    <definedName name="_xlnm.Print_Titles" localSheetId="4">중기단가산출서!$1:$3</definedName>
    <definedName name="_xlnm.Print_Titles" localSheetId="1">집계표!$1:$4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5" l="1"/>
  <c r="B17" i="15"/>
  <c r="B16" i="15"/>
  <c r="B15" i="15"/>
  <c r="B14" i="15"/>
  <c r="B13" i="15"/>
  <c r="B12" i="15"/>
  <c r="B11" i="15"/>
  <c r="B10" i="15"/>
  <c r="B9" i="15"/>
  <c r="B8" i="15"/>
  <c r="B7" i="15"/>
  <c r="B6" i="15"/>
  <c r="L19" i="15"/>
  <c r="H19" i="15"/>
  <c r="M92" i="9"/>
  <c r="L92" i="9"/>
  <c r="J92" i="9"/>
  <c r="H92" i="9"/>
  <c r="N92" i="9" s="1"/>
  <c r="M91" i="9"/>
  <c r="L91" i="9"/>
  <c r="J91" i="9"/>
  <c r="H91" i="9"/>
  <c r="N91" i="9" s="1"/>
  <c r="M90" i="9"/>
  <c r="L90" i="9"/>
  <c r="J90" i="9"/>
  <c r="H90" i="9"/>
  <c r="N90" i="9" s="1"/>
  <c r="M89" i="9"/>
  <c r="L89" i="9"/>
  <c r="J89" i="9"/>
  <c r="H89" i="9"/>
  <c r="M88" i="9"/>
  <c r="L88" i="9"/>
  <c r="J88" i="9"/>
  <c r="H88" i="9"/>
  <c r="N88" i="9" s="1"/>
  <c r="M87" i="9"/>
  <c r="L87" i="9"/>
  <c r="J87" i="9"/>
  <c r="H87" i="9"/>
  <c r="N87" i="9" s="1"/>
  <c r="M86" i="9"/>
  <c r="L86" i="9"/>
  <c r="J86" i="9"/>
  <c r="H86" i="9"/>
  <c r="N86" i="9" s="1"/>
  <c r="M85" i="9"/>
  <c r="L85" i="9"/>
  <c r="J85" i="9"/>
  <c r="H85" i="9"/>
  <c r="N85" i="9" s="1"/>
  <c r="M84" i="9"/>
  <c r="L84" i="9"/>
  <c r="J84" i="9"/>
  <c r="H84" i="9"/>
  <c r="N84" i="9" s="1"/>
  <c r="M83" i="9"/>
  <c r="L83" i="9"/>
  <c r="J83" i="9"/>
  <c r="H83" i="9"/>
  <c r="N83" i="9" s="1"/>
  <c r="L82" i="9"/>
  <c r="H82" i="9"/>
  <c r="L81" i="9"/>
  <c r="H81" i="9"/>
  <c r="M80" i="9"/>
  <c r="M79" i="9"/>
  <c r="M78" i="9"/>
  <c r="M77" i="9"/>
  <c r="H77" i="9"/>
  <c r="M76" i="9"/>
  <c r="M75" i="9"/>
  <c r="M74" i="9"/>
  <c r="M73" i="9"/>
  <c r="M72" i="9"/>
  <c r="M71" i="9"/>
  <c r="M70" i="9"/>
  <c r="M69" i="9"/>
  <c r="M68" i="9"/>
  <c r="M67" i="9"/>
  <c r="M66" i="9"/>
  <c r="M65" i="9"/>
  <c r="M64" i="9"/>
  <c r="M63" i="9"/>
  <c r="M62" i="9"/>
  <c r="M61" i="9"/>
  <c r="M60" i="9"/>
  <c r="M59" i="9"/>
  <c r="M58" i="9"/>
  <c r="M57" i="9"/>
  <c r="M56" i="9"/>
  <c r="M55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L39" i="9"/>
  <c r="M38" i="9"/>
  <c r="M37" i="9"/>
  <c r="M36" i="9"/>
  <c r="M35" i="9"/>
  <c r="H35" i="9"/>
  <c r="M34" i="9"/>
  <c r="M33" i="9"/>
  <c r="M32" i="9"/>
  <c r="M31" i="9"/>
  <c r="M30" i="9"/>
  <c r="M29" i="9"/>
  <c r="M28" i="9"/>
  <c r="M27" i="9"/>
  <c r="J27" i="9"/>
  <c r="N27" i="9" s="1"/>
  <c r="M26" i="9"/>
  <c r="M25" i="9"/>
  <c r="M24" i="9"/>
  <c r="L24" i="9"/>
  <c r="J24" i="9"/>
  <c r="H24" i="9"/>
  <c r="N24" i="9" s="1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L9" i="9"/>
  <c r="M8" i="9"/>
  <c r="M7" i="9"/>
  <c r="N89" i="9" l="1"/>
  <c r="J82" i="9"/>
  <c r="N82" i="9" s="1"/>
  <c r="M82" i="9"/>
  <c r="J81" i="9"/>
  <c r="M81" i="9"/>
  <c r="H79" i="9"/>
  <c r="J79" i="9"/>
  <c r="L79" i="9"/>
  <c r="H78" i="9"/>
  <c r="L78" i="9"/>
  <c r="J78" i="9"/>
  <c r="J77" i="9"/>
  <c r="L77" i="9"/>
  <c r="L76" i="9"/>
  <c r="J76" i="9"/>
  <c r="H76" i="9"/>
  <c r="N76" i="9" s="1"/>
  <c r="J75" i="9"/>
  <c r="J74" i="9" s="1"/>
  <c r="I17" i="15" s="1"/>
  <c r="J17" i="15" s="1"/>
  <c r="H75" i="9"/>
  <c r="L75" i="9"/>
  <c r="L74" i="9" s="1"/>
  <c r="K17" i="15" s="1"/>
  <c r="L17" i="15" s="1"/>
  <c r="L73" i="9"/>
  <c r="H73" i="9"/>
  <c r="J73" i="9"/>
  <c r="J72" i="9"/>
  <c r="L72" i="9"/>
  <c r="H72" i="9"/>
  <c r="N72" i="9" s="1"/>
  <c r="J71" i="9"/>
  <c r="L71" i="9"/>
  <c r="H71" i="9"/>
  <c r="J70" i="9"/>
  <c r="H70" i="9"/>
  <c r="L70" i="9"/>
  <c r="L69" i="9"/>
  <c r="L68" i="9" s="1"/>
  <c r="K16" i="15" s="1"/>
  <c r="L16" i="15" s="1"/>
  <c r="J69" i="9"/>
  <c r="H69" i="9"/>
  <c r="H67" i="9"/>
  <c r="J67" i="9"/>
  <c r="L67" i="9"/>
  <c r="H66" i="9"/>
  <c r="L66" i="9"/>
  <c r="J66" i="9"/>
  <c r="L65" i="9"/>
  <c r="J65" i="9"/>
  <c r="H65" i="9"/>
  <c r="J64" i="9"/>
  <c r="L64" i="9"/>
  <c r="H64" i="9"/>
  <c r="N64" i="9" s="1"/>
  <c r="L63" i="9"/>
  <c r="L62" i="9" s="1"/>
  <c r="K15" i="15" s="1"/>
  <c r="L15" i="15" s="1"/>
  <c r="J63" i="9"/>
  <c r="J62" i="9" s="1"/>
  <c r="I15" i="15" s="1"/>
  <c r="J15" i="15" s="1"/>
  <c r="H63" i="9"/>
  <c r="H61" i="9"/>
  <c r="J61" i="9"/>
  <c r="L61" i="9"/>
  <c r="L60" i="9"/>
  <c r="J60" i="9"/>
  <c r="H60" i="9"/>
  <c r="N60" i="9" s="1"/>
  <c r="H59" i="9"/>
  <c r="L59" i="9"/>
  <c r="J59" i="9"/>
  <c r="J58" i="9"/>
  <c r="L58" i="9"/>
  <c r="H58" i="9"/>
  <c r="L57" i="9"/>
  <c r="L56" i="9" s="1"/>
  <c r="K14" i="15" s="1"/>
  <c r="L14" i="15" s="1"/>
  <c r="H57" i="9"/>
  <c r="J57" i="9"/>
  <c r="H55" i="9"/>
  <c r="L55" i="9"/>
  <c r="J55" i="9"/>
  <c r="L54" i="9"/>
  <c r="H54" i="9"/>
  <c r="J54" i="9"/>
  <c r="H53" i="9"/>
  <c r="J53" i="9"/>
  <c r="L53" i="9"/>
  <c r="J52" i="9"/>
  <c r="L52" i="9"/>
  <c r="H52" i="9"/>
  <c r="N52" i="9" s="1"/>
  <c r="L51" i="9"/>
  <c r="L50" i="9" s="1"/>
  <c r="K13" i="15" s="1"/>
  <c r="L13" i="15" s="1"/>
  <c r="H51" i="9"/>
  <c r="J51" i="9"/>
  <c r="J50" i="9" s="1"/>
  <c r="I13" i="15" s="1"/>
  <c r="J13" i="15" s="1"/>
  <c r="H49" i="9"/>
  <c r="J49" i="9"/>
  <c r="L49" i="9"/>
  <c r="H48" i="9"/>
  <c r="L48" i="9"/>
  <c r="J48" i="9"/>
  <c r="H47" i="9"/>
  <c r="J47" i="9"/>
  <c r="L47" i="9"/>
  <c r="J46" i="9"/>
  <c r="H46" i="9"/>
  <c r="L46" i="9"/>
  <c r="H45" i="9"/>
  <c r="L45" i="9"/>
  <c r="L44" i="9" s="1"/>
  <c r="K12" i="15" s="1"/>
  <c r="L12" i="15" s="1"/>
  <c r="J45" i="9"/>
  <c r="H43" i="9"/>
  <c r="L43" i="9"/>
  <c r="J43" i="9"/>
  <c r="H42" i="9"/>
  <c r="L42" i="9"/>
  <c r="J42" i="9"/>
  <c r="H41" i="9"/>
  <c r="L41" i="9"/>
  <c r="J41" i="9"/>
  <c r="J40" i="9"/>
  <c r="H40" i="9"/>
  <c r="L40" i="9"/>
  <c r="L38" i="9" s="1"/>
  <c r="K11" i="15" s="1"/>
  <c r="L11" i="15" s="1"/>
  <c r="J39" i="9"/>
  <c r="J38" i="9" s="1"/>
  <c r="I11" i="15" s="1"/>
  <c r="J11" i="15" s="1"/>
  <c r="H39" i="9"/>
  <c r="L37" i="9"/>
  <c r="J37" i="9"/>
  <c r="H37" i="9"/>
  <c r="J36" i="9"/>
  <c r="L36" i="9"/>
  <c r="H36" i="9"/>
  <c r="N36" i="9" s="1"/>
  <c r="J35" i="9"/>
  <c r="L35" i="9"/>
  <c r="L34" i="9"/>
  <c r="H34" i="9"/>
  <c r="J34" i="9"/>
  <c r="H33" i="9"/>
  <c r="J33" i="9"/>
  <c r="L33" i="9"/>
  <c r="J31" i="9"/>
  <c r="L31" i="9"/>
  <c r="H31" i="9"/>
  <c r="N31" i="9" s="1"/>
  <c r="J30" i="9"/>
  <c r="L30" i="9"/>
  <c r="H30" i="9"/>
  <c r="N30" i="9" s="1"/>
  <c r="H29" i="9"/>
  <c r="L29" i="9"/>
  <c r="J29" i="9"/>
  <c r="L28" i="9"/>
  <c r="J28" i="9"/>
  <c r="H28" i="9"/>
  <c r="N28" i="9" s="1"/>
  <c r="J26" i="9"/>
  <c r="L26" i="9"/>
  <c r="H26" i="9"/>
  <c r="L23" i="9"/>
  <c r="J23" i="9"/>
  <c r="H23" i="9"/>
  <c r="L22" i="9"/>
  <c r="H22" i="9"/>
  <c r="J22" i="9"/>
  <c r="J21" i="9"/>
  <c r="L21" i="9"/>
  <c r="H21" i="9"/>
  <c r="N21" i="9" s="1"/>
  <c r="J20" i="9"/>
  <c r="L20" i="9"/>
  <c r="H20" i="9"/>
  <c r="N20" i="9" s="1"/>
  <c r="J19" i="9"/>
  <c r="J18" i="9" s="1"/>
  <c r="I8" i="15" s="1"/>
  <c r="J8" i="15" s="1"/>
  <c r="H19" i="9"/>
  <c r="L19" i="9"/>
  <c r="L18" i="9" s="1"/>
  <c r="K8" i="15" s="1"/>
  <c r="L8" i="15" s="1"/>
  <c r="J17" i="9"/>
  <c r="L17" i="9"/>
  <c r="H17" i="9"/>
  <c r="H16" i="9"/>
  <c r="L16" i="9"/>
  <c r="J16" i="9"/>
  <c r="H15" i="9"/>
  <c r="L15" i="9"/>
  <c r="J15" i="9"/>
  <c r="L14" i="9"/>
  <c r="J14" i="9"/>
  <c r="H14" i="9"/>
  <c r="N14" i="9" s="1"/>
  <c r="J13" i="9"/>
  <c r="J12" i="9" s="1"/>
  <c r="I7" i="15" s="1"/>
  <c r="J7" i="15" s="1"/>
  <c r="L13" i="9"/>
  <c r="H13" i="9"/>
  <c r="H11" i="9"/>
  <c r="L11" i="9"/>
  <c r="J11" i="9"/>
  <c r="J10" i="9"/>
  <c r="H10" i="9"/>
  <c r="L10" i="9"/>
  <c r="H9" i="9"/>
  <c r="J9" i="9"/>
  <c r="L8" i="9"/>
  <c r="H8" i="9"/>
  <c r="J8" i="9"/>
  <c r="L7" i="9"/>
  <c r="H7" i="9"/>
  <c r="J7" i="9"/>
  <c r="J68" i="9" l="1"/>
  <c r="I16" i="15" s="1"/>
  <c r="J16" i="15" s="1"/>
  <c r="J56" i="9"/>
  <c r="I14" i="15" s="1"/>
  <c r="J14" i="15" s="1"/>
  <c r="J44" i="9"/>
  <c r="I12" i="15" s="1"/>
  <c r="J12" i="15" s="1"/>
  <c r="N23" i="9"/>
  <c r="L12" i="9"/>
  <c r="K7" i="15" s="1"/>
  <c r="L7" i="15" s="1"/>
  <c r="J25" i="9"/>
  <c r="I9" i="15" s="1"/>
  <c r="J9" i="15" s="1"/>
  <c r="L25" i="9"/>
  <c r="K9" i="15" s="1"/>
  <c r="L9" i="15" s="1"/>
  <c r="N37" i="9"/>
  <c r="N81" i="9"/>
  <c r="N80" i="9" s="1"/>
  <c r="J80" i="9"/>
  <c r="I19" i="15" s="1"/>
  <c r="N77" i="9"/>
  <c r="N75" i="9"/>
  <c r="H74" i="9"/>
  <c r="G17" i="15" s="1"/>
  <c r="N71" i="9"/>
  <c r="N69" i="9"/>
  <c r="H68" i="9"/>
  <c r="G16" i="15" s="1"/>
  <c r="N65" i="9"/>
  <c r="N63" i="9"/>
  <c r="H62" i="9"/>
  <c r="G15" i="15" s="1"/>
  <c r="N57" i="9"/>
  <c r="H56" i="9"/>
  <c r="G14" i="15" s="1"/>
  <c r="N51" i="9"/>
  <c r="H50" i="9"/>
  <c r="G13" i="15" s="1"/>
  <c r="N47" i="9"/>
  <c r="H44" i="9"/>
  <c r="G12" i="15" s="1"/>
  <c r="N45" i="9"/>
  <c r="H38" i="9"/>
  <c r="G11" i="15" s="1"/>
  <c r="N39" i="9"/>
  <c r="N33" i="9"/>
  <c r="H32" i="9"/>
  <c r="G10" i="15" s="1"/>
  <c r="N26" i="9"/>
  <c r="H25" i="9"/>
  <c r="G9" i="15" s="1"/>
  <c r="H18" i="9"/>
  <c r="G8" i="15" s="1"/>
  <c r="N19" i="9"/>
  <c r="H12" i="9"/>
  <c r="G7" i="15" s="1"/>
  <c r="N13" i="9"/>
  <c r="H6" i="9"/>
  <c r="N7" i="9"/>
  <c r="N79" i="9"/>
  <c r="N78" i="9"/>
  <c r="N73" i="9"/>
  <c r="N70" i="9"/>
  <c r="N67" i="9"/>
  <c r="N66" i="9"/>
  <c r="N61" i="9"/>
  <c r="N59" i="9"/>
  <c r="N58" i="9"/>
  <c r="N54" i="9"/>
  <c r="N53" i="9"/>
  <c r="N43" i="9"/>
  <c r="N11" i="9"/>
  <c r="N10" i="9"/>
  <c r="N35" i="9"/>
  <c r="N34" i="9"/>
  <c r="J32" i="9"/>
  <c r="I10" i="15" s="1"/>
  <c r="J10" i="15" s="1"/>
  <c r="L32" i="9"/>
  <c r="K10" i="15" s="1"/>
  <c r="L10" i="15" s="1"/>
  <c r="N29" i="9"/>
  <c r="N22" i="9"/>
  <c r="N16" i="9"/>
  <c r="N15" i="9"/>
  <c r="N9" i="9"/>
  <c r="N8" i="9"/>
  <c r="L6" i="9"/>
  <c r="J6" i="9"/>
  <c r="N55" i="9"/>
  <c r="N49" i="9"/>
  <c r="N48" i="9"/>
  <c r="N46" i="9"/>
  <c r="N42" i="9"/>
  <c r="N41" i="9"/>
  <c r="N40" i="9"/>
  <c r="N17" i="9"/>
  <c r="N44" i="9" l="1"/>
  <c r="N6" i="9"/>
  <c r="N32" i="9"/>
  <c r="N25" i="9"/>
  <c r="N18" i="9"/>
  <c r="N12" i="9"/>
  <c r="J19" i="15"/>
  <c r="N19" i="15" s="1"/>
  <c r="M19" i="15"/>
  <c r="M17" i="15"/>
  <c r="H17" i="15"/>
  <c r="N17" i="15" s="1"/>
  <c r="H16" i="15"/>
  <c r="N16" i="15" s="1"/>
  <c r="M16" i="15"/>
  <c r="H15" i="15"/>
  <c r="N15" i="15" s="1"/>
  <c r="M15" i="15"/>
  <c r="H14" i="15"/>
  <c r="N14" i="15" s="1"/>
  <c r="M14" i="15"/>
  <c r="H13" i="15"/>
  <c r="N13" i="15" s="1"/>
  <c r="M13" i="15"/>
  <c r="H12" i="15"/>
  <c r="N12" i="15" s="1"/>
  <c r="M12" i="15"/>
  <c r="H11" i="15"/>
  <c r="N11" i="15" s="1"/>
  <c r="M11" i="15"/>
  <c r="H10" i="15"/>
  <c r="N10" i="15" s="1"/>
  <c r="M10" i="15"/>
  <c r="H9" i="15"/>
  <c r="N9" i="15" s="1"/>
  <c r="M9" i="15"/>
  <c r="H8" i="15"/>
  <c r="N8" i="15" s="1"/>
  <c r="M8" i="15"/>
  <c r="M7" i="15"/>
  <c r="H7" i="15"/>
  <c r="N7" i="15" s="1"/>
  <c r="H93" i="9"/>
  <c r="G6" i="15"/>
  <c r="L93" i="9"/>
  <c r="K6" i="15"/>
  <c r="L6" i="15" s="1"/>
  <c r="J5" i="9"/>
  <c r="I6" i="15"/>
  <c r="J6" i="15" s="1"/>
  <c r="N38" i="9"/>
  <c r="N50" i="9"/>
  <c r="N56" i="9"/>
  <c r="J93" i="9"/>
  <c r="N93" i="9" s="1"/>
  <c r="N74" i="9"/>
  <c r="N68" i="9"/>
  <c r="N62" i="9"/>
  <c r="M20" i="15"/>
  <c r="M21" i="15"/>
  <c r="M22" i="15"/>
  <c r="M23" i="15"/>
  <c r="M24" i="15"/>
  <c r="M25" i="15"/>
  <c r="M26" i="15"/>
  <c r="M27" i="15"/>
  <c r="M28" i="15"/>
  <c r="M29" i="15"/>
  <c r="H6" i="15" l="1"/>
  <c r="N6" i="15" s="1"/>
  <c r="M6" i="15"/>
  <c r="N5" i="9"/>
  <c r="L28" i="15"/>
  <c r="J28" i="15"/>
  <c r="H28" i="15"/>
  <c r="L23" i="15"/>
  <c r="J23" i="15"/>
  <c r="H23" i="15"/>
  <c r="L22" i="15"/>
  <c r="J22" i="15"/>
  <c r="H22" i="15"/>
  <c r="N28" i="15" l="1"/>
  <c r="N22" i="15"/>
  <c r="N23" i="15"/>
  <c r="B2" i="15" l="1"/>
  <c r="L29" i="15" l="1"/>
  <c r="J29" i="15"/>
  <c r="H29" i="15"/>
  <c r="L27" i="15"/>
  <c r="J27" i="15"/>
  <c r="H27" i="15"/>
  <c r="L26" i="15"/>
  <c r="J26" i="15"/>
  <c r="H26" i="15"/>
  <c r="L25" i="15"/>
  <c r="J25" i="15"/>
  <c r="H25" i="15"/>
  <c r="L24" i="15"/>
  <c r="J24" i="15"/>
  <c r="H24" i="15"/>
  <c r="L21" i="15"/>
  <c r="J21" i="15"/>
  <c r="H21" i="15"/>
  <c r="L20" i="15"/>
  <c r="J20" i="15"/>
  <c r="H20" i="15"/>
  <c r="N20" i="15" l="1"/>
  <c r="N29" i="15"/>
  <c r="N24" i="15"/>
  <c r="N26" i="15"/>
  <c r="N21" i="15"/>
  <c r="N25" i="15"/>
  <c r="N27" i="15"/>
  <c r="D2" i="3"/>
  <c r="L30" i="15" l="1"/>
  <c r="E11" i="3" s="1"/>
  <c r="J30" i="15" l="1"/>
  <c r="E8" i="3" s="1"/>
  <c r="H30" i="15"/>
  <c r="E9" i="3" l="1"/>
  <c r="E10" i="3" s="1"/>
  <c r="E13" i="3" s="1"/>
  <c r="N30" i="15"/>
  <c r="E4" i="3"/>
  <c r="E7" i="3" s="1"/>
  <c r="E12" i="3" l="1"/>
  <c r="E25" i="3"/>
  <c r="E26" i="3" l="1"/>
  <c r="E28" i="3" l="1"/>
  <c r="E29" i="3" s="1"/>
  <c r="E27" i="3"/>
  <c r="E34" i="3" l="1"/>
  <c r="E35" i="3" s="1"/>
  <c r="E36" i="3" s="1"/>
  <c r="E41" i="3" s="1"/>
</calcChain>
</file>

<file path=xl/sharedStrings.xml><?xml version="1.0" encoding="utf-8"?>
<sst xmlns="http://schemas.openxmlformats.org/spreadsheetml/2006/main" count="473" uniqueCount="224">
  <si>
    <t>[ 한국항공대학교 과학관1층 환경개선공사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</si>
  <si>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</si>
  <si>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</si>
  <si>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</si>
  <si>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</si>
  <si>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</si>
  <si>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</si>
  <si>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</si>
  <si>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</si>
  <si>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</si>
  <si>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</si>
  <si>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/>
  </si>
  <si>
    <t>T</t>
  </si>
  <si>
    <t>[ 합           계 ]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</si>
  <si>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</si>
  <si>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</si>
  <si>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</si>
  <si>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</si>
  <si>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</si>
  <si>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</si>
  <si>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</si>
  <si>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A</t>
  </si>
  <si>
    <t>중 기 단 가 목 록</t>
  </si>
  <si>
    <t>비    고</t>
  </si>
  <si>
    <t>START</t>
  </si>
  <si>
    <t>중 기 단 가 산 출 서</t>
  </si>
  <si>
    <t>산    출    내    역</t>
  </si>
  <si>
    <t>코드</t>
  </si>
  <si>
    <t>품명</t>
  </si>
  <si>
    <t>규격</t>
  </si>
  <si>
    <t xml:space="preserve">        (  ) </t>
  </si>
  <si>
    <t xml:space="preserve">  총  계</t>
  </si>
  <si>
    <t>조달청가격</t>
  </si>
  <si>
    <t>거래가격</t>
  </si>
  <si>
    <t>유통물가</t>
  </si>
  <si>
    <t>조사가격1</t>
  </si>
  <si>
    <t>조사가격2</t>
  </si>
  <si>
    <t>C</t>
  </si>
  <si>
    <t>비        목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</si>
  <si>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</si>
  <si>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</si>
  <si>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</si>
  <si>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</si>
  <si>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</si>
  <si>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</si>
  <si>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</si>
  <si>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</si>
  <si>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</si>
  <si>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</si>
  <si>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 업 부 산 물</t>
  </si>
  <si>
    <t>AS</t>
  </si>
  <si>
    <t>[ 소          계 ]</t>
  </si>
  <si>
    <t>B1</t>
  </si>
  <si>
    <t>직  접  노  무  비</t>
  </si>
  <si>
    <t>B2</t>
  </si>
  <si>
    <t>간  접  노  무  비</t>
  </si>
  <si>
    <t>BS</t>
  </si>
  <si>
    <t>C2</t>
  </si>
  <si>
    <t>기   계    경   비</t>
  </si>
  <si>
    <t>C4</t>
  </si>
  <si>
    <t>산  재  보  험  료</t>
  </si>
  <si>
    <t>C5</t>
  </si>
  <si>
    <t>고  용  보  험  료</t>
  </si>
  <si>
    <t>C6</t>
  </si>
  <si>
    <t>국민  건강  보험료</t>
  </si>
  <si>
    <t>C7</t>
  </si>
  <si>
    <t>국민  연금  보험료</t>
  </si>
  <si>
    <t>노인장기요양보험료</t>
  </si>
  <si>
    <t>C8</t>
  </si>
  <si>
    <t>퇴직  공제  부금비</t>
  </si>
  <si>
    <t>CA</t>
  </si>
  <si>
    <t>산업안전보건관리비</t>
  </si>
  <si>
    <t>CH</t>
  </si>
  <si>
    <t>환  경  보  전  비</t>
  </si>
  <si>
    <t>기   타    경   비</t>
  </si>
  <si>
    <t>CK</t>
  </si>
  <si>
    <t>CL</t>
  </si>
  <si>
    <t>CS</t>
  </si>
  <si>
    <t>S1</t>
  </si>
  <si>
    <t xml:space="preserve">        계</t>
  </si>
  <si>
    <t>D1</t>
  </si>
  <si>
    <t>일  반  관  리  비</t>
  </si>
  <si>
    <t>D2</t>
  </si>
  <si>
    <t>이              윤</t>
  </si>
  <si>
    <t>D4</t>
  </si>
  <si>
    <t>폐기물 처리비</t>
  </si>
  <si>
    <t>D5</t>
  </si>
  <si>
    <t>석면폐기물 처리?</t>
  </si>
  <si>
    <t>D9</t>
  </si>
  <si>
    <t>공   급    가   액</t>
  </si>
  <si>
    <t>DB</t>
  </si>
  <si>
    <t>부  가  가  치  세</t>
  </si>
  <si>
    <t>DH</t>
  </si>
  <si>
    <t>도      급      액</t>
  </si>
  <si>
    <t>S2</t>
  </si>
  <si>
    <t>총   공   사    비</t>
  </si>
  <si>
    <t>이 Sheet는 수정하지 마십시요</t>
  </si>
  <si>
    <t>공사구분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</si>
  <si>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</si>
  <si>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</si>
  <si>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</si>
  <si>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</si>
  <si>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</si>
  <si>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</si>
  <si>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</si>
  <si>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</si>
  <si>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</si>
  <si>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</si>
  <si>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</si>
  <si>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</si>
  <si>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</si>
  <si>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</si>
  <si>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</si>
  <si>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</si>
  <si>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</si>
  <si>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</si>
  <si>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</si>
  <si>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</si>
  <si>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</si>
  <si>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</si>
  <si>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</si>
  <si>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공종구분명</t>
  </si>
  <si>
    <t>원가비목코드</t>
  </si>
  <si>
    <t>운    반    비</t>
  </si>
  <si>
    <t>C1</t>
  </si>
  <si>
    <t>관 급 자 재 비</t>
  </si>
  <si>
    <t>DJ</t>
  </si>
  <si>
    <t>사 급 자 재 비</t>
  </si>
  <si>
    <t>D3</t>
  </si>
  <si>
    <t>외    자    재</t>
  </si>
  <si>
    <t>관 급 공 사 비</t>
  </si>
  <si>
    <t>DK</t>
  </si>
  <si>
    <t>...</t>
  </si>
  <si>
    <t>비 고</t>
    <phoneticPr fontId="3" type="noConversion"/>
  </si>
  <si>
    <t>금 액</t>
    <phoneticPr fontId="3" type="noConversion"/>
  </si>
  <si>
    <t>법정 해당시 포함</t>
    <phoneticPr fontId="3" type="noConversion"/>
  </si>
  <si>
    <t xml:space="preserve">공사명 : </t>
    <phoneticPr fontId="3" type="noConversion"/>
  </si>
  <si>
    <t>*</t>
    <phoneticPr fontId="3" type="noConversion"/>
  </si>
  <si>
    <t>직접노무비</t>
    <phoneticPr fontId="3" type="noConversion"/>
  </si>
  <si>
    <t>노무비</t>
    <phoneticPr fontId="3" type="noConversion"/>
  </si>
  <si>
    <t>노무비</t>
    <phoneticPr fontId="3" type="noConversion"/>
  </si>
  <si>
    <t>직접노무비</t>
    <phoneticPr fontId="3" type="noConversion"/>
  </si>
  <si>
    <t>직접노무비</t>
    <phoneticPr fontId="3" type="noConversion"/>
  </si>
  <si>
    <t>(재료비+직접노무비)</t>
    <phoneticPr fontId="3" type="noConversion"/>
  </si>
  <si>
    <t>(재료비+직접노무비+산출경비)</t>
    <phoneticPr fontId="3" type="noConversion"/>
  </si>
  <si>
    <t>(재료비+노무비)</t>
    <phoneticPr fontId="3" type="noConversion"/>
  </si>
  <si>
    <t>(재료비+직접노무비+산출경비)</t>
    <phoneticPr fontId="3" type="noConversion"/>
  </si>
  <si>
    <t>(재료비+노무비+경비)</t>
    <phoneticPr fontId="3" type="noConversion"/>
  </si>
  <si>
    <t>(노무비+경비+일반관리비)</t>
    <phoneticPr fontId="3" type="noConversion"/>
  </si>
  <si>
    <t>공급가액</t>
    <phoneticPr fontId="3" type="noConversion"/>
  </si>
  <si>
    <t>작 업 부 산 물</t>
    <phoneticPr fontId="3" type="noConversion"/>
  </si>
  <si>
    <t>건설하도급대금지급보증서 발급수수료</t>
    <phoneticPr fontId="3" type="noConversion"/>
  </si>
  <si>
    <t>건설기계대여대금지급보증서 발급수수료</t>
    <phoneticPr fontId="3" type="noConversion"/>
  </si>
  <si>
    <t>공종명</t>
    <phoneticPr fontId="3" type="noConversion"/>
  </si>
  <si>
    <t>국민건강보험료</t>
    <phoneticPr fontId="3" type="noConversion"/>
  </si>
  <si>
    <t xml:space="preserve">                                           * 업체명 : </t>
    <phoneticPr fontId="3" type="noConversion"/>
  </si>
  <si>
    <t>15% 이내</t>
    <phoneticPr fontId="3" type="noConversion"/>
  </si>
  <si>
    <t>천원단위이하절사</t>
    <phoneticPr fontId="3" type="noConversion"/>
  </si>
  <si>
    <t>원 가 계 산 서</t>
    <phoneticPr fontId="3" type="noConversion"/>
  </si>
  <si>
    <t>집계표</t>
    <phoneticPr fontId="3" type="noConversion"/>
  </si>
  <si>
    <t>8% 이내</t>
    <phoneticPr fontId="3" type="noConversion"/>
  </si>
  <si>
    <t>석  면  분  담  금</t>
  </si>
  <si>
    <t xml:space="preserve">- </t>
  </si>
  <si>
    <t>노무비</t>
  </si>
  <si>
    <t>*</t>
  </si>
  <si>
    <t>법정 해당시 포함</t>
  </si>
  <si>
    <t>임금 채권 부담금</t>
  </si>
  <si>
    <t>기술사</t>
  </si>
  <si>
    <t>고급기술자</t>
  </si>
  <si>
    <t>특급기술자</t>
  </si>
  <si>
    <t>중급기술자</t>
  </si>
  <si>
    <t>초급기술자</t>
  </si>
  <si>
    <t>세부 내역서</t>
    <phoneticPr fontId="30" type="noConversion"/>
  </si>
  <si>
    <t>[ 한국항공대학교 건설 인허가 변경 용역 ]</t>
    <phoneticPr fontId="30" type="noConversion"/>
  </si>
  <si>
    <t>비 고</t>
    <phoneticPr fontId="30" type="noConversion"/>
  </si>
  <si>
    <t>1.변경</t>
    <phoneticPr fontId="31" type="noConversion"/>
  </si>
  <si>
    <t>1-1. 개발제한구역 관리계획 변경</t>
    <phoneticPr fontId="30" type="noConversion"/>
  </si>
  <si>
    <t>관련법규,계획,주변지역과의 상관성 검토, 관계기관 협의,
관리목표와 기본방향, 현황 및 실태조사,
토지이용 및 보전, 도시군계획시설 설치,준공에 따른 변경,
건축 및 토지형질 변경, 성과품 작성 외 기타 필요한 사항</t>
    <phoneticPr fontId="30" type="noConversion"/>
  </si>
  <si>
    <t>기술사</t>
    <phoneticPr fontId="30" type="noConversion"/>
  </si>
  <si>
    <t>인</t>
    <phoneticPr fontId="30" type="noConversion"/>
  </si>
  <si>
    <t>특급기술자</t>
    <phoneticPr fontId="30" type="noConversion"/>
  </si>
  <si>
    <t>고급기술자</t>
    <phoneticPr fontId="30" type="noConversion"/>
  </si>
  <si>
    <t>중급기술자</t>
    <phoneticPr fontId="30" type="noConversion"/>
  </si>
  <si>
    <t>초급기술자</t>
    <phoneticPr fontId="30" type="noConversion"/>
  </si>
  <si>
    <t>1-2.도시관리계획 변경</t>
    <phoneticPr fontId="30" type="noConversion"/>
  </si>
  <si>
    <t>관련법규,계획,주변지역과의 상관성 검토, 관계기관 협의,
관리목표와 기본방향, 도시계획시설(변경) 결정 조서,
도시계획시설(변경) 개발계획서, 공고에 따른 의견내용 및
조치결과 작성, 각종 영향 분석, 성과품 작성 외 기타 필요한 사항</t>
    <phoneticPr fontId="30" type="noConversion"/>
  </si>
  <si>
    <t>1-3.도시계획시설결정 및 실시계획인가 변경</t>
    <phoneticPr fontId="30" type="noConversion"/>
  </si>
  <si>
    <t>실시계획 승인도서 작성, 보고서 작성 및 편집,
관련도서 작성, 주민공람, 관계기관 협의, 도시계획시설사업공사
준공용역,완료보고서 작성 및 제출, 기타 필요한 사항</t>
    <phoneticPr fontId="30" type="noConversion"/>
  </si>
  <si>
    <t>건축사</t>
    <phoneticPr fontId="30" type="noConversion"/>
  </si>
  <si>
    <t>1-4. 개발행위허가</t>
    <phoneticPr fontId="30" type="noConversion"/>
  </si>
  <si>
    <t>관련법규겁토,개발행위허가신청서작성,편입토지조서작성,
사업계획서작성,
협의의견및조치결과작성,관련도서작
성,관계기관협의,기타 필요한 사항
준공용역,공사완료보고서 제출</t>
    <phoneticPr fontId="30" type="noConversion"/>
  </si>
  <si>
    <t>건축사</t>
    <phoneticPr fontId="31" type="noConversion"/>
  </si>
  <si>
    <t>인</t>
    <phoneticPr fontId="31" type="noConversion"/>
  </si>
  <si>
    <t>1-5. 환경성검토</t>
    <phoneticPr fontId="30" type="noConversion"/>
  </si>
  <si>
    <t>현황조사 , 대안설정, 환경영향분석,
저감방안수립, 종합평가, 성과품 작성,
기술협의, 기타 필요한 사항</t>
    <phoneticPr fontId="30" type="noConversion"/>
  </si>
  <si>
    <t>1-6. 교통성검토</t>
    <phoneticPr fontId="30" type="noConversion"/>
  </si>
  <si>
    <t>도시관리계획 개요,
교통시설 현황분석,
교통계획,
성과품 작성,
기술협의, 기타 필요한 사항</t>
    <phoneticPr fontId="30" type="noConversion"/>
  </si>
  <si>
    <t>1-7. 경관성검토</t>
    <phoneticPr fontId="30" type="noConversion"/>
  </si>
  <si>
    <t>조사 및 분석, 도시관리계획 개요,
조망점 선정, 경관시뮬레이션분석,
경관영향분석 및 저감방안 도출,
성과품 작성, 기술협의,
기타 필요한 사항</t>
    <phoneticPr fontId="30" type="noConversion"/>
  </si>
  <si>
    <t>1-8. 농지,산지전용 협의</t>
    <phoneticPr fontId="30" type="noConversion"/>
  </si>
  <si>
    <t>관련법규,계획,주변지역과의
상관성 검토, 관계기관 협의, 농지,산지전용 협의요청서 작성,
농지,산지 편입 현황조서 작성, 피해방지계획서 작성,
계획 관련 도서 작성, 주민의견청취, 관계기관 협의,
기타 필요한 사항</t>
    <phoneticPr fontId="30" type="noConversion"/>
  </si>
  <si>
    <t>1-9. 사업인정의제 협의</t>
    <phoneticPr fontId="30" type="noConversion"/>
  </si>
  <si>
    <t>관련법규,계획 검토,주변지역과의 상관성 검토,
시행목적의 공공성,사업의 공공기여도,
사업시행자 유형,사업재원의 공공성,
목적 및 상위계획 부합여부
기타 필요한 사항</t>
    <phoneticPr fontId="30" type="noConversion"/>
  </si>
  <si>
    <t>1-10. 지형도면고시</t>
    <phoneticPr fontId="30" type="noConversion"/>
  </si>
  <si>
    <t>상위관련계획분석 및 이용상황검토,
위치,면적,선형확정 도시, 조서,도면작성,
토지이용계획확인서 도면작성
검토정리,
성과품 작성 및 기타 필요한 사항</t>
    <phoneticPr fontId="30" type="noConversion"/>
  </si>
  <si>
    <t>1-11. 토지적성평가</t>
    <phoneticPr fontId="30" type="noConversion"/>
  </si>
  <si>
    <t>기초자료 정리, 평가지표 선정, 평가기준 설정 및 점수산정,
적성값 산정, 평가보고서 작성, 표준화된 산정 및 별도 분류,
적성등급 적용기준 검토 지원, 주민의견청취, 주민공람,
관계기관 협의, 의회의견 청취,
성과품작성 및 기타 필요한 사항</t>
    <phoneticPr fontId="30" type="noConversion"/>
  </si>
  <si>
    <t>1-12. 재해취약성분석</t>
    <phoneticPr fontId="30" type="noConversion"/>
  </si>
  <si>
    <t>분석유형 설정 및 계획수립. 현황,관련계획 조사,
현재 및 미래 도시민감도, 기후노출,취약성 분석 및  DB구축
재해취약성분석 구조 및 절차 수립
종합재해취약성분석,취약지역 공간분석, 현장조사 결과 분석,
기술협의 ,성과품 작성 및 기타 필요한 사항</t>
    <phoneticPr fontId="30" type="noConversion"/>
  </si>
  <si>
    <t>2. 지적확정측량</t>
    <phoneticPr fontId="31" type="noConversion"/>
  </si>
  <si>
    <t>지적삼각보조점(매설비 포함)</t>
    <phoneticPr fontId="31" type="noConversion"/>
  </si>
  <si>
    <t>기초측량</t>
    <phoneticPr fontId="31" type="noConversion"/>
  </si>
  <si>
    <t>식</t>
    <phoneticPr fontId="31" type="noConversion"/>
  </si>
  <si>
    <t>지적도근점(매설비 포함)</t>
    <phoneticPr fontId="31" type="noConversion"/>
  </si>
  <si>
    <t>확정측량</t>
    <phoneticPr fontId="31" type="noConversion"/>
  </si>
  <si>
    <t>구지역</t>
    <phoneticPr fontId="31" type="noConversion"/>
  </si>
  <si>
    <t>㎡</t>
  </si>
  <si>
    <t>말박기측량</t>
    <phoneticPr fontId="31" type="noConversion"/>
  </si>
  <si>
    <t>확정기타업무(연속도 작성/품질개선,용도지역도면작성,공부정리)</t>
    <phoneticPr fontId="31" type="noConversion"/>
  </si>
  <si>
    <t>한국국토정보공사(LX) 대행업무</t>
    <phoneticPr fontId="31" type="noConversion"/>
  </si>
  <si>
    <t>택지예정도측량</t>
    <phoneticPr fontId="31" type="noConversion"/>
  </si>
  <si>
    <t>분할(연속지)</t>
    <phoneticPr fontId="31" type="noConversion"/>
  </si>
  <si>
    <t>경계(연속지)</t>
    <phoneticPr fontId="31" type="noConversion"/>
  </si>
  <si>
    <t>식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</si>
</sst>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#"/>
    <numFmt numFmtId="177" formatCode="#,##0.0;\-#,##0.0;#"/>
    <numFmt numFmtId="178" formatCode="#,##0;\-#,##0;#"/>
    <numFmt numFmtId="179" formatCode="#,###;\-#,###;#;"/>
    <numFmt numFmtId="180" formatCode="0.0%"/>
    <numFmt numFmtId="181" formatCode="0.000%"/>
    <numFmt numFmtId="182" formatCode="#,##0_ "/>
    <numFmt numFmtId="183" formatCode="_-* #,##0_-;\-* #,##0_-;_-* &quot;-&quot;??_-;_-@_-"/>
    <numFmt numFmtId="184" formatCode="0.00_);[Red]\(0.00\)"/>
  </numFmts>
  <fonts count="32" x14ac:knownFonts="1">
    <font>
      <sz val="11"/>
      <color theme="1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1"/>
      <color rgb="FF0000FF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u/>
      <sz val="18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u/>
      <sz val="1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trike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i/>
      <strike/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/>
    <xf numFmtId="0" fontId="7" fillId="0" borderId="0"/>
    <xf numFmtId="0" fontId="7" fillId="0" borderId="0">
      <alignment vertical="center"/>
    </xf>
    <xf numFmtId="0" fontId="7" fillId="0" borderId="0"/>
    <xf numFmtId="41" fontId="6" fillId="0" borderId="0" applyFont="0" applyFill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0" fillId="0" borderId="0" xfId="0" quotePrefix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vertical="center" wrapText="1"/>
    </xf>
    <xf numFmtId="178" fontId="4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quotePrefix="1" applyFont="1" applyBorder="1" applyAlignment="1">
      <alignment vertical="center" wrapText="1"/>
    </xf>
    <xf numFmtId="0" fontId="4" fillId="0" borderId="3" xfId="0" quotePrefix="1" applyFont="1" applyBorder="1" applyAlignment="1">
      <alignment vertical="center" wrapText="1"/>
    </xf>
    <xf numFmtId="177" fontId="4" fillId="0" borderId="3" xfId="0" applyNumberFormat="1" applyFont="1" applyBorder="1" applyAlignment="1">
      <alignment vertical="center" wrapText="1"/>
    </xf>
    <xf numFmtId="0" fontId="4" fillId="0" borderId="4" xfId="0" quotePrefix="1" applyFont="1" applyBorder="1" applyAlignment="1">
      <alignment vertical="center" wrapText="1"/>
    </xf>
    <xf numFmtId="178" fontId="4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1" fillId="0" borderId="0" xfId="0" applyFont="1">
      <alignment vertical="center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0" xfId="0" quotePrefix="1" applyFont="1">
      <alignment vertical="center"/>
    </xf>
    <xf numFmtId="176" fontId="12" fillId="0" borderId="1" xfId="0" quotePrefix="1" applyNumberFormat="1" applyFont="1" applyBorder="1" applyAlignment="1">
      <alignment vertical="center" wrapText="1"/>
    </xf>
    <xf numFmtId="176" fontId="12" fillId="0" borderId="1" xfId="0" applyNumberFormat="1" applyFont="1" applyBorder="1" applyAlignment="1">
      <alignment vertical="center" wrapText="1"/>
    </xf>
    <xf numFmtId="179" fontId="12" fillId="0" borderId="1" xfId="0" applyNumberFormat="1" applyFont="1" applyBorder="1" applyAlignment="1">
      <alignment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1" xfId="0" quotePrefix="1" applyFont="1" applyBorder="1" applyAlignment="1">
      <alignment horizontal="center" vertical="center" wrapText="1"/>
    </xf>
    <xf numFmtId="0" fontId="13" fillId="4" borderId="1" xfId="0" quotePrefix="1" applyFont="1" applyFill="1" applyBorder="1" applyAlignment="1">
      <alignment horizontal="center" vertical="center" wrapText="1"/>
    </xf>
    <xf numFmtId="41" fontId="13" fillId="4" borderId="1" xfId="9" applyFont="1" applyFill="1" applyBorder="1" applyAlignment="1">
      <alignment vertical="center" wrapText="1"/>
    </xf>
    <xf numFmtId="0" fontId="15" fillId="3" borderId="7" xfId="0" quotePrefix="1" applyFont="1" applyFill="1" applyBorder="1" applyAlignment="1">
      <alignment horizontal="center" vertical="center" wrapText="1"/>
    </xf>
    <xf numFmtId="0" fontId="15" fillId="3" borderId="7" xfId="0" quotePrefix="1" applyFont="1" applyFill="1" applyBorder="1" applyAlignment="1">
      <alignment horizontal="left" vertical="center" wrapText="1"/>
    </xf>
    <xf numFmtId="0" fontId="15" fillId="3" borderId="6" xfId="0" quotePrefix="1" applyFont="1" applyFill="1" applyBorder="1" applyAlignment="1">
      <alignment horizontal="left" vertical="center" wrapText="1"/>
    </xf>
    <xf numFmtId="0" fontId="16" fillId="4" borderId="7" xfId="0" quotePrefix="1" applyFont="1" applyFill="1" applyBorder="1" applyAlignment="1">
      <alignment horizontal="center" vertical="center" wrapText="1"/>
    </xf>
    <xf numFmtId="0" fontId="16" fillId="4" borderId="7" xfId="0" quotePrefix="1" applyFont="1" applyFill="1" applyBorder="1" applyAlignment="1">
      <alignment horizontal="left" vertical="center" wrapText="1"/>
    </xf>
    <xf numFmtId="0" fontId="16" fillId="4" borderId="6" xfId="0" quotePrefix="1" applyFont="1" applyFill="1" applyBorder="1" applyAlignment="1">
      <alignment horizontal="left" vertical="center" wrapText="1"/>
    </xf>
    <xf numFmtId="180" fontId="15" fillId="3" borderId="7" xfId="0" quotePrefix="1" applyNumberFormat="1" applyFont="1" applyFill="1" applyBorder="1" applyAlignment="1">
      <alignment horizontal="left" vertical="center" wrapText="1"/>
    </xf>
    <xf numFmtId="180" fontId="15" fillId="3" borderId="6" xfId="0" quotePrefix="1" applyNumberFormat="1" applyFont="1" applyFill="1" applyBorder="1" applyAlignment="1">
      <alignment horizontal="left" vertical="center" wrapText="1"/>
    </xf>
    <xf numFmtId="0" fontId="15" fillId="0" borderId="1" xfId="0" quotePrefix="1" applyFont="1" applyBorder="1" applyAlignment="1">
      <alignment vertical="center" wrapText="1"/>
    </xf>
    <xf numFmtId="0" fontId="16" fillId="4" borderId="1" xfId="0" quotePrefix="1" applyFont="1" applyFill="1" applyBorder="1" applyAlignment="1">
      <alignment vertical="center" wrapText="1"/>
    </xf>
    <xf numFmtId="0" fontId="15" fillId="3" borderId="5" xfId="0" quotePrefix="1" applyFont="1" applyFill="1" applyBorder="1" applyAlignment="1">
      <alignment horizontal="left" vertical="center" wrapText="1"/>
    </xf>
    <xf numFmtId="0" fontId="16" fillId="4" borderId="5" xfId="0" quotePrefix="1" applyFont="1" applyFill="1" applyBorder="1" applyAlignment="1">
      <alignment horizontal="left" vertical="center" wrapText="1"/>
    </xf>
    <xf numFmtId="0" fontId="17" fillId="3" borderId="5" xfId="0" quotePrefix="1" applyFont="1" applyFill="1" applyBorder="1" applyAlignment="1">
      <alignment horizontal="left" vertical="center" wrapText="1"/>
    </xf>
    <xf numFmtId="176" fontId="12" fillId="3" borderId="0" xfId="0" quotePrefix="1" applyNumberFormat="1" applyFont="1" applyFill="1">
      <alignment vertical="center"/>
    </xf>
    <xf numFmtId="41" fontId="12" fillId="3" borderId="1" xfId="9" applyFont="1" applyFill="1" applyBorder="1" applyAlignment="1">
      <alignment vertical="center" wrapText="1"/>
    </xf>
    <xf numFmtId="41" fontId="19" fillId="4" borderId="1" xfId="9" applyFont="1" applyFill="1" applyBorder="1" applyAlignment="1">
      <alignment vertical="center" wrapText="1"/>
    </xf>
    <xf numFmtId="176" fontId="19" fillId="2" borderId="1" xfId="0" applyNumberFormat="1" applyFont="1" applyFill="1" applyBorder="1" applyAlignment="1">
      <alignment horizontal="center" vertical="center" wrapText="1"/>
    </xf>
    <xf numFmtId="179" fontId="19" fillId="2" borderId="1" xfId="0" applyNumberFormat="1" applyFont="1" applyFill="1" applyBorder="1" applyAlignment="1">
      <alignment vertical="center" wrapText="1"/>
    </xf>
    <xf numFmtId="176" fontId="19" fillId="2" borderId="1" xfId="0" applyNumberFormat="1" applyFont="1" applyFill="1" applyBorder="1" applyAlignment="1">
      <alignment vertical="center" wrapText="1"/>
    </xf>
    <xf numFmtId="0" fontId="11" fillId="3" borderId="0" xfId="0" quotePrefix="1" applyFont="1" applyFill="1">
      <alignment vertical="center"/>
    </xf>
    <xf numFmtId="179" fontId="12" fillId="3" borderId="1" xfId="0" applyNumberFormat="1" applyFont="1" applyFill="1" applyBorder="1" applyAlignment="1">
      <alignment vertical="center" wrapText="1"/>
    </xf>
    <xf numFmtId="176" fontId="12" fillId="3" borderId="1" xfId="0" applyNumberFormat="1" applyFont="1" applyFill="1" applyBorder="1" applyAlignment="1">
      <alignment vertical="center" wrapText="1"/>
    </xf>
    <xf numFmtId="176" fontId="12" fillId="3" borderId="1" xfId="0" applyNumberFormat="1" applyFont="1" applyFill="1" applyBorder="1" applyAlignment="1">
      <alignment horizontal="center" vertical="center" wrapText="1"/>
    </xf>
    <xf numFmtId="176" fontId="12" fillId="3" borderId="0" xfId="0" applyNumberFormat="1" applyFont="1" applyFill="1">
      <alignment vertical="center"/>
    </xf>
    <xf numFmtId="176" fontId="21" fillId="3" borderId="0" xfId="0" applyNumberFormat="1" applyFont="1" applyFill="1">
      <alignment vertical="center"/>
    </xf>
    <xf numFmtId="176" fontId="19" fillId="3" borderId="1" xfId="0" quotePrefix="1" applyNumberFormat="1" applyFont="1" applyFill="1" applyBorder="1" applyAlignment="1">
      <alignment horizontal="center" vertical="center"/>
    </xf>
    <xf numFmtId="176" fontId="19" fillId="3" borderId="0" xfId="0" applyNumberFormat="1" applyFont="1" applyFill="1">
      <alignment vertical="center"/>
    </xf>
    <xf numFmtId="0" fontId="20" fillId="3" borderId="1" xfId="0" applyFont="1" applyFill="1" applyBorder="1">
      <alignment vertical="center"/>
    </xf>
    <xf numFmtId="176" fontId="12" fillId="3" borderId="1" xfId="0" quotePrefix="1" applyNumberFormat="1" applyFont="1" applyFill="1" applyBorder="1" applyAlignment="1">
      <alignment horizontal="center" vertical="center" wrapText="1"/>
    </xf>
    <xf numFmtId="176" fontId="12" fillId="3" borderId="1" xfId="0" quotePrefix="1" applyNumberFormat="1" applyFont="1" applyFill="1" applyBorder="1" applyAlignment="1">
      <alignment vertical="center" wrapText="1"/>
    </xf>
    <xf numFmtId="176" fontId="12" fillId="3" borderId="0" xfId="0" applyNumberFormat="1" applyFont="1" applyFill="1" applyAlignment="1">
      <alignment horizontal="center" vertical="center"/>
    </xf>
    <xf numFmtId="176" fontId="12" fillId="0" borderId="0" xfId="0" applyNumberFormat="1" applyFont="1">
      <alignment vertical="center"/>
    </xf>
    <xf numFmtId="176" fontId="19" fillId="0" borderId="1" xfId="0" quotePrefix="1" applyNumberFormat="1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176" fontId="12" fillId="0" borderId="1" xfId="0" quotePrefix="1" applyNumberFormat="1" applyFont="1" applyBorder="1" applyAlignment="1">
      <alignment horizontal="center" vertical="center" wrapText="1"/>
    </xf>
    <xf numFmtId="0" fontId="10" fillId="2" borderId="1" xfId="0" applyFont="1" applyFill="1" applyBorder="1">
      <alignment vertical="center"/>
    </xf>
    <xf numFmtId="176" fontId="19" fillId="2" borderId="0" xfId="0" applyNumberFormat="1" applyFont="1" applyFill="1">
      <alignment vertical="center"/>
    </xf>
    <xf numFmtId="176" fontId="12" fillId="0" borderId="0" xfId="0" applyNumberFormat="1" applyFont="1" applyAlignment="1">
      <alignment horizontal="center" vertical="center"/>
    </xf>
    <xf numFmtId="182" fontId="12" fillId="3" borderId="1" xfId="9" applyNumberFormat="1" applyFont="1" applyFill="1" applyBorder="1" applyAlignment="1">
      <alignment vertical="center" wrapText="1"/>
    </xf>
    <xf numFmtId="41" fontId="12" fillId="0" borderId="1" xfId="9" applyFont="1" applyFill="1" applyBorder="1" applyAlignment="1">
      <alignment vertical="center" wrapText="1"/>
    </xf>
    <xf numFmtId="0" fontId="22" fillId="3" borderId="5" xfId="0" quotePrefix="1" applyFont="1" applyFill="1" applyBorder="1" applyAlignment="1">
      <alignment horizontal="left" vertical="center" wrapText="1"/>
    </xf>
    <xf numFmtId="0" fontId="22" fillId="3" borderId="7" xfId="0" quotePrefix="1" applyFont="1" applyFill="1" applyBorder="1" applyAlignment="1">
      <alignment horizontal="center" vertical="center" wrapText="1"/>
    </xf>
    <xf numFmtId="180" fontId="22" fillId="3" borderId="7" xfId="0" quotePrefix="1" applyNumberFormat="1" applyFont="1" applyFill="1" applyBorder="1" applyAlignment="1">
      <alignment horizontal="left" vertical="center" wrapText="1"/>
    </xf>
    <xf numFmtId="180" fontId="22" fillId="3" borderId="6" xfId="0" quotePrefix="1" applyNumberFormat="1" applyFont="1" applyFill="1" applyBorder="1" applyAlignment="1">
      <alignment horizontal="left" vertical="center" wrapText="1"/>
    </xf>
    <xf numFmtId="0" fontId="22" fillId="0" borderId="1" xfId="0" quotePrefix="1" applyFont="1" applyBorder="1" applyAlignment="1">
      <alignment vertical="center" wrapText="1"/>
    </xf>
    <xf numFmtId="9" fontId="22" fillId="3" borderId="7" xfId="0" quotePrefix="1" applyNumberFormat="1" applyFont="1" applyFill="1" applyBorder="1" applyAlignment="1">
      <alignment horizontal="left" vertical="center" wrapText="1"/>
    </xf>
    <xf numFmtId="9" fontId="22" fillId="3" borderId="6" xfId="0" quotePrefix="1" applyNumberFormat="1" applyFont="1" applyFill="1" applyBorder="1" applyAlignment="1">
      <alignment horizontal="left" vertical="center" wrapText="1"/>
    </xf>
    <xf numFmtId="0" fontId="22" fillId="3" borderId="7" xfId="0" quotePrefix="1" applyFont="1" applyFill="1" applyBorder="1" applyAlignment="1">
      <alignment horizontal="left" vertical="center" wrapText="1"/>
    </xf>
    <xf numFmtId="0" fontId="22" fillId="3" borderId="6" xfId="0" quotePrefix="1" applyFont="1" applyFill="1" applyBorder="1" applyAlignment="1">
      <alignment horizontal="left" vertical="center" wrapText="1"/>
    </xf>
    <xf numFmtId="0" fontId="22" fillId="0" borderId="1" xfId="0" quotePrefix="1" applyFont="1" applyBorder="1" applyAlignment="1">
      <alignment horizontal="center" vertical="center" wrapText="1"/>
    </xf>
    <xf numFmtId="41" fontId="12" fillId="0" borderId="1" xfId="9" applyFont="1" applyBorder="1" applyAlignment="1">
      <alignment vertical="center" wrapText="1"/>
    </xf>
    <xf numFmtId="0" fontId="24" fillId="4" borderId="5" xfId="0" quotePrefix="1" applyFont="1" applyFill="1" applyBorder="1" applyAlignment="1">
      <alignment horizontal="left" vertical="center" wrapText="1"/>
    </xf>
    <xf numFmtId="0" fontId="24" fillId="4" borderId="7" xfId="0" quotePrefix="1" applyFont="1" applyFill="1" applyBorder="1" applyAlignment="1">
      <alignment horizontal="center" vertical="center" wrapText="1"/>
    </xf>
    <xf numFmtId="0" fontId="24" fillId="4" borderId="7" xfId="0" quotePrefix="1" applyFont="1" applyFill="1" applyBorder="1" applyAlignment="1">
      <alignment horizontal="left" vertical="center" wrapText="1"/>
    </xf>
    <xf numFmtId="0" fontId="24" fillId="4" borderId="6" xfId="0" quotePrefix="1" applyFont="1" applyFill="1" applyBorder="1" applyAlignment="1">
      <alignment horizontal="left" vertical="center" wrapText="1"/>
    </xf>
    <xf numFmtId="0" fontId="24" fillId="4" borderId="1" xfId="0" quotePrefix="1" applyFont="1" applyFill="1" applyBorder="1" applyAlignment="1">
      <alignment vertical="center" wrapText="1"/>
    </xf>
    <xf numFmtId="41" fontId="19" fillId="3" borderId="1" xfId="9" applyFont="1" applyFill="1" applyBorder="1" applyAlignment="1">
      <alignment vertical="center" wrapText="1"/>
    </xf>
    <xf numFmtId="0" fontId="24" fillId="3" borderId="7" xfId="0" quotePrefix="1" applyFont="1" applyFill="1" applyBorder="1" applyAlignment="1">
      <alignment horizontal="center" vertical="center" wrapText="1"/>
    </xf>
    <xf numFmtId="0" fontId="24" fillId="3" borderId="7" xfId="0" quotePrefix="1" applyFont="1" applyFill="1" applyBorder="1" applyAlignment="1">
      <alignment horizontal="left" vertical="center" wrapText="1"/>
    </xf>
    <xf numFmtId="0" fontId="22" fillId="3" borderId="1" xfId="0" quotePrefix="1" applyFont="1" applyFill="1" applyBorder="1" applyAlignment="1">
      <alignment vertical="center" wrapText="1"/>
    </xf>
    <xf numFmtId="0" fontId="24" fillId="4" borderId="7" xfId="0" quotePrefix="1" applyFont="1" applyFill="1" applyBorder="1" applyAlignment="1">
      <alignment vertical="center" wrapText="1"/>
    </xf>
    <xf numFmtId="10" fontId="22" fillId="3" borderId="6" xfId="0" quotePrefix="1" applyNumberFormat="1" applyFont="1" applyFill="1" applyBorder="1" applyAlignment="1">
      <alignment horizontal="left" vertical="center" wrapText="1"/>
    </xf>
    <xf numFmtId="10" fontId="22" fillId="3" borderId="7" xfId="0" quotePrefix="1" applyNumberFormat="1" applyFont="1" applyFill="1" applyBorder="1" applyAlignment="1">
      <alignment horizontal="left" vertical="center" wrapText="1"/>
    </xf>
    <xf numFmtId="0" fontId="12" fillId="3" borderId="1" xfId="0" quotePrefix="1" applyFont="1" applyFill="1" applyBorder="1" applyAlignment="1">
      <alignment horizontal="center" vertical="center" wrapText="1"/>
    </xf>
    <xf numFmtId="181" fontId="22" fillId="3" borderId="7" xfId="0" quotePrefix="1" applyNumberFormat="1" applyFont="1" applyFill="1" applyBorder="1" applyAlignment="1">
      <alignment horizontal="left" vertical="center" wrapText="1"/>
    </xf>
    <xf numFmtId="181" fontId="22" fillId="3" borderId="6" xfId="0" quotePrefix="1" applyNumberFormat="1" applyFont="1" applyFill="1" applyBorder="1" applyAlignment="1">
      <alignment horizontal="left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5" borderId="1" xfId="0" applyFont="1" applyFill="1" applyBorder="1">
      <alignment vertical="center"/>
    </xf>
    <xf numFmtId="176" fontId="19" fillId="5" borderId="1" xfId="0" applyNumberFormat="1" applyFont="1" applyFill="1" applyBorder="1" applyAlignment="1">
      <alignment horizontal="center" vertical="center" wrapText="1"/>
    </xf>
    <xf numFmtId="179" fontId="19" fillId="5" borderId="1" xfId="0" applyNumberFormat="1" applyFont="1" applyFill="1" applyBorder="1" applyAlignment="1">
      <alignment vertical="center" wrapText="1"/>
    </xf>
    <xf numFmtId="176" fontId="19" fillId="5" borderId="1" xfId="0" applyNumberFormat="1" applyFont="1" applyFill="1" applyBorder="1" applyAlignment="1">
      <alignment vertical="center" wrapText="1"/>
    </xf>
    <xf numFmtId="176" fontId="19" fillId="5" borderId="0" xfId="0" applyNumberFormat="1" applyFont="1" applyFill="1">
      <alignment vertical="center"/>
    </xf>
    <xf numFmtId="176" fontId="12" fillId="5" borderId="0" xfId="0" applyNumberFormat="1" applyFont="1" applyFill="1">
      <alignment vertical="center"/>
    </xf>
    <xf numFmtId="0" fontId="20" fillId="6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vertical="center" wrapText="1"/>
    </xf>
    <xf numFmtId="0" fontId="27" fillId="6" borderId="5" xfId="0" applyFont="1" applyFill="1" applyBorder="1" applyAlignment="1">
      <alignment horizontal="left" vertical="center" wrapText="1"/>
    </xf>
    <xf numFmtId="0" fontId="27" fillId="6" borderId="7" xfId="0" applyFont="1" applyFill="1" applyBorder="1" applyAlignment="1">
      <alignment horizontal="center" vertical="center" wrapText="1"/>
    </xf>
    <xf numFmtId="10" fontId="28" fillId="6" borderId="7" xfId="0" applyNumberFormat="1" applyFont="1" applyFill="1" applyBorder="1" applyAlignment="1">
      <alignment horizontal="left" vertical="center" wrapText="1"/>
    </xf>
    <xf numFmtId="0" fontId="29" fillId="6" borderId="6" xfId="0" applyFont="1" applyFill="1" applyBorder="1" applyAlignment="1">
      <alignment horizontal="left" vertical="center" wrapText="1"/>
    </xf>
    <xf numFmtId="0" fontId="27" fillId="6" borderId="1" xfId="0" applyFont="1" applyFill="1" applyBorder="1" applyAlignment="1">
      <alignment vertical="center" wrapText="1"/>
    </xf>
    <xf numFmtId="0" fontId="25" fillId="3" borderId="1" xfId="0" quotePrefix="1" applyFont="1" applyFill="1" applyBorder="1" applyAlignment="1">
      <alignment horizontal="center" vertical="center" wrapText="1"/>
    </xf>
    <xf numFmtId="0" fontId="22" fillId="3" borderId="5" xfId="0" quotePrefix="1" applyFont="1" applyFill="1" applyBorder="1" applyAlignment="1">
      <alignment horizontal="left" vertical="center"/>
    </xf>
    <xf numFmtId="0" fontId="12" fillId="2" borderId="1" xfId="0" quotePrefix="1" applyFont="1" applyFill="1" applyBorder="1" applyAlignment="1">
      <alignment horizontal="center" vertical="center" wrapText="1"/>
    </xf>
    <xf numFmtId="41" fontId="12" fillId="2" borderId="1" xfId="9" applyFont="1" applyFill="1" applyBorder="1" applyAlignment="1">
      <alignment vertical="center" wrapText="1"/>
    </xf>
    <xf numFmtId="0" fontId="22" fillId="2" borderId="5" xfId="0" quotePrefix="1" applyFont="1" applyFill="1" applyBorder="1" applyAlignment="1">
      <alignment horizontal="left" vertical="center" wrapText="1"/>
    </xf>
    <xf numFmtId="0" fontId="22" fillId="2" borderId="7" xfId="0" quotePrefix="1" applyFont="1" applyFill="1" applyBorder="1" applyAlignment="1">
      <alignment horizontal="center" vertical="center" wrapText="1"/>
    </xf>
    <xf numFmtId="181" fontId="22" fillId="2" borderId="7" xfId="0" quotePrefix="1" applyNumberFormat="1" applyFont="1" applyFill="1" applyBorder="1" applyAlignment="1">
      <alignment horizontal="left" vertical="center" wrapText="1"/>
    </xf>
    <xf numFmtId="181" fontId="22" fillId="2" borderId="6" xfId="0" quotePrefix="1" applyNumberFormat="1" applyFont="1" applyFill="1" applyBorder="1" applyAlignment="1">
      <alignment horizontal="left" vertical="center" wrapText="1"/>
    </xf>
    <xf numFmtId="0" fontId="22" fillId="2" borderId="1" xfId="0" quotePrefix="1" applyFont="1" applyFill="1" applyBorder="1" applyAlignment="1">
      <alignment vertical="center" wrapText="1"/>
    </xf>
    <xf numFmtId="10" fontId="22" fillId="2" borderId="7" xfId="0" quotePrefix="1" applyNumberFormat="1" applyFont="1" applyFill="1" applyBorder="1" applyAlignment="1">
      <alignment horizontal="left" vertical="center" wrapText="1"/>
    </xf>
    <xf numFmtId="10" fontId="22" fillId="2" borderId="6" xfId="0" quotePrefix="1" applyNumberFormat="1" applyFont="1" applyFill="1" applyBorder="1" applyAlignment="1">
      <alignment horizontal="left" vertical="center" wrapText="1"/>
    </xf>
    <xf numFmtId="183" fontId="12" fillId="2" borderId="1" xfId="9" applyNumberFormat="1" applyFont="1" applyFill="1" applyBorder="1" applyAlignment="1">
      <alignment vertical="center" wrapText="1"/>
    </xf>
    <xf numFmtId="181" fontId="28" fillId="6" borderId="7" xfId="0" applyNumberFormat="1" applyFont="1" applyFill="1" applyBorder="1" applyAlignment="1">
      <alignment horizontal="left" vertical="center" wrapText="1"/>
    </xf>
    <xf numFmtId="176" fontId="19" fillId="0" borderId="4" xfId="0" quotePrefix="1" applyNumberFormat="1" applyFont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176" fontId="21" fillId="3" borderId="0" xfId="0" applyNumberFormat="1" applyFont="1" applyFill="1" applyAlignment="1">
      <alignment horizontal="center" vertical="center"/>
    </xf>
    <xf numFmtId="176" fontId="19" fillId="3" borderId="1" xfId="0" quotePrefix="1" applyNumberFormat="1" applyFont="1" applyFill="1" applyBorder="1" applyAlignment="1">
      <alignment horizontal="center" vertical="center"/>
    </xf>
    <xf numFmtId="176" fontId="19" fillId="3" borderId="5" xfId="0" quotePrefix="1" applyNumberFormat="1" applyFont="1" applyFill="1" applyBorder="1" applyAlignment="1">
      <alignment horizontal="center" vertical="center"/>
    </xf>
    <xf numFmtId="176" fontId="19" fillId="3" borderId="6" xfId="0" quotePrefix="1" applyNumberFormat="1" applyFont="1" applyFill="1" applyBorder="1" applyAlignment="1">
      <alignment horizontal="center" vertical="center"/>
    </xf>
    <xf numFmtId="176" fontId="19" fillId="3" borderId="2" xfId="0" quotePrefix="1" applyNumberFormat="1" applyFont="1" applyFill="1" applyBorder="1" applyAlignment="1">
      <alignment horizontal="center" vertical="center"/>
    </xf>
    <xf numFmtId="176" fontId="19" fillId="3" borderId="4" xfId="0" quotePrefix="1" applyNumberFormat="1" applyFont="1" applyFill="1" applyBorder="1" applyAlignment="1">
      <alignment horizontal="center" vertical="center"/>
    </xf>
    <xf numFmtId="176" fontId="19" fillId="3" borderId="8" xfId="0" quotePrefix="1" applyNumberFormat="1" applyFont="1" applyFill="1" applyBorder="1" applyAlignment="1">
      <alignment horizontal="center" vertical="center"/>
    </xf>
    <xf numFmtId="176" fontId="19" fillId="3" borderId="9" xfId="0" quotePrefix="1" applyNumberFormat="1" applyFont="1" applyFill="1" applyBorder="1" applyAlignment="1">
      <alignment horizontal="center" vertical="center"/>
    </xf>
    <xf numFmtId="176" fontId="19" fillId="3" borderId="10" xfId="0" quotePrefix="1" applyNumberFormat="1" applyFont="1" applyFill="1" applyBorder="1" applyAlignment="1">
      <alignment horizontal="center" vertical="center"/>
    </xf>
    <xf numFmtId="176" fontId="19" fillId="3" borderId="11" xfId="0" quotePrefix="1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2" fillId="0" borderId="1" xfId="0" quotePrefix="1" applyFont="1" applyBorder="1" applyAlignment="1">
      <alignment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9" fillId="4" borderId="1" xfId="0" quotePrefix="1" applyFont="1" applyFill="1" applyBorder="1" applyAlignment="1">
      <alignment vertical="center" wrapText="1"/>
    </xf>
    <xf numFmtId="0" fontId="19" fillId="4" borderId="1" xfId="0" quotePrefix="1" applyFont="1" applyFill="1" applyBorder="1" applyAlignment="1">
      <alignment horizontal="center" vertical="center" wrapText="1"/>
    </xf>
    <xf numFmtId="0" fontId="13" fillId="4" borderId="1" xfId="0" quotePrefix="1" applyFont="1" applyFill="1" applyBorder="1" applyAlignment="1">
      <alignment vertical="center" wrapText="1"/>
    </xf>
    <xf numFmtId="0" fontId="13" fillId="4" borderId="1" xfId="0" quotePrefix="1" applyFont="1" applyFill="1" applyBorder="1" applyAlignment="1">
      <alignment horizontal="center" vertical="center" wrapText="1"/>
    </xf>
    <xf numFmtId="0" fontId="23" fillId="0" borderId="5" xfId="0" quotePrefix="1" applyFont="1" applyBorder="1" applyAlignment="1">
      <alignment vertical="center" wrapText="1"/>
    </xf>
    <xf numFmtId="0" fontId="23" fillId="0" borderId="7" xfId="0" quotePrefix="1" applyFont="1" applyBorder="1" applyAlignment="1">
      <alignment vertical="center" wrapText="1"/>
    </xf>
    <xf numFmtId="0" fontId="23" fillId="0" borderId="6" xfId="0" quotePrefix="1" applyFont="1" applyBorder="1" applyAlignment="1">
      <alignment vertical="center" wrapText="1"/>
    </xf>
    <xf numFmtId="0" fontId="23" fillId="3" borderId="5" xfId="0" quotePrefix="1" applyFont="1" applyFill="1" applyBorder="1" applyAlignment="1">
      <alignment horizontal="left" vertical="center" wrapText="1"/>
    </xf>
    <xf numFmtId="0" fontId="23" fillId="3" borderId="7" xfId="0" quotePrefix="1" applyFont="1" applyFill="1" applyBorder="1" applyAlignment="1">
      <alignment horizontal="left" vertical="center" wrapText="1"/>
    </xf>
    <xf numFmtId="0" fontId="23" fillId="3" borderId="6" xfId="0" quotePrefix="1" applyFont="1" applyFill="1" applyBorder="1" applyAlignment="1">
      <alignment horizontal="left" vertical="center" wrapText="1"/>
    </xf>
    <xf numFmtId="0" fontId="23" fillId="0" borderId="5" xfId="0" quotePrefix="1" applyFont="1" applyBorder="1" applyAlignment="1">
      <alignment horizontal="left" vertical="center" wrapText="1"/>
    </xf>
    <xf numFmtId="0" fontId="23" fillId="0" borderId="7" xfId="0" quotePrefix="1" applyFont="1" applyBorder="1" applyAlignment="1">
      <alignment horizontal="left" vertical="center" wrapText="1"/>
    </xf>
    <xf numFmtId="0" fontId="23" fillId="0" borderId="6" xfId="0" quotePrefix="1" applyFont="1" applyBorder="1" applyAlignment="1">
      <alignment horizontal="left" vertical="center" wrapText="1"/>
    </xf>
    <xf numFmtId="0" fontId="23" fillId="3" borderId="5" xfId="0" quotePrefix="1" applyFont="1" applyFill="1" applyBorder="1" applyAlignment="1">
      <alignment vertical="center" wrapText="1"/>
    </xf>
    <xf numFmtId="0" fontId="23" fillId="3" borderId="7" xfId="0" quotePrefix="1" applyFont="1" applyFill="1" applyBorder="1" applyAlignment="1">
      <alignment vertical="center" wrapText="1"/>
    </xf>
    <xf numFmtId="0" fontId="23" fillId="3" borderId="6" xfId="0" quotePrefix="1" applyFont="1" applyFill="1" applyBorder="1" applyAlignment="1">
      <alignment vertical="center" wrapText="1"/>
    </xf>
    <xf numFmtId="0" fontId="18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13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distributed" vertical="center" wrapText="1"/>
    </xf>
    <xf numFmtId="0" fontId="13" fillId="0" borderId="5" xfId="0" quotePrefix="1" applyFont="1" applyBorder="1" applyAlignment="1">
      <alignment horizontal="center" vertical="center" wrapText="1"/>
    </xf>
    <xf numFmtId="0" fontId="13" fillId="0" borderId="7" xfId="0" quotePrefix="1" applyFont="1" applyBorder="1" applyAlignment="1">
      <alignment horizontal="center" vertical="center" wrapText="1"/>
    </xf>
    <xf numFmtId="0" fontId="13" fillId="0" borderId="6" xfId="0" quotePrefix="1" applyFont="1" applyBorder="1" applyAlignment="1">
      <alignment horizontal="center" vertical="center" wrapText="1"/>
    </xf>
    <xf numFmtId="176" fontId="21" fillId="0" borderId="0" xfId="0" applyNumberFormat="1" applyFont="1" applyAlignment="1">
      <alignment horizontal="center" vertical="center"/>
    </xf>
    <xf numFmtId="176" fontId="19" fillId="0" borderId="1" xfId="0" quotePrefix="1" applyNumberFormat="1" applyFont="1" applyBorder="1" applyAlignment="1">
      <alignment horizontal="center" vertical="center"/>
    </xf>
    <xf numFmtId="176" fontId="19" fillId="0" borderId="2" xfId="0" quotePrefix="1" applyNumberFormat="1" applyFont="1" applyBorder="1" applyAlignment="1">
      <alignment horizontal="center" vertical="center"/>
    </xf>
    <xf numFmtId="176" fontId="19" fillId="0" borderId="4" xfId="0" quotePrefix="1" applyNumberFormat="1" applyFont="1" applyBorder="1" applyAlignment="1">
      <alignment horizontal="center" vertical="center"/>
    </xf>
    <xf numFmtId="176" fontId="19" fillId="0" borderId="5" xfId="0" quotePrefix="1" applyNumberFormat="1" applyFont="1" applyBorder="1" applyAlignment="1">
      <alignment horizontal="center" vertical="center"/>
    </xf>
    <xf numFmtId="176" fontId="19" fillId="0" borderId="6" xfId="0" quotePrefix="1" applyNumberFormat="1" applyFont="1" applyBorder="1" applyAlignment="1">
      <alignment horizontal="center" vertical="center"/>
    </xf>
    <xf numFmtId="176" fontId="19" fillId="0" borderId="8" xfId="0" quotePrefix="1" applyNumberFormat="1" applyFont="1" applyBorder="1" applyAlignment="1">
      <alignment horizontal="center" vertical="center"/>
    </xf>
    <xf numFmtId="176" fontId="19" fillId="0" borderId="9" xfId="0" quotePrefix="1" applyNumberFormat="1" applyFont="1" applyBorder="1" applyAlignment="1">
      <alignment horizontal="center" vertical="center"/>
    </xf>
    <xf numFmtId="176" fontId="19" fillId="0" borderId="10" xfId="0" quotePrefix="1" applyNumberFormat="1" applyFont="1" applyBorder="1" applyAlignment="1">
      <alignment horizontal="center" vertical="center"/>
    </xf>
    <xf numFmtId="176" fontId="19" fillId="0" borderId="11" xfId="0" quotePrefix="1" applyNumberFormat="1" applyFont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0" fillId="0" borderId="0" xfId="0" quotePrefix="1">
      <alignment vertical="center"/>
    </xf>
    <xf numFmtId="0" fontId="5" fillId="0" borderId="0" xfId="0" quotePrefix="1" applyFont="1">
      <alignment vertical="center"/>
    </xf>
    <xf numFmtId="184" fontId="12" fillId="3" borderId="0" xfId="0" quotePrefix="1" applyNumberFormat="1" applyFont="1" applyFill="1">
      <alignment vertical="center"/>
    </xf>
    <xf numFmtId="184" fontId="19" fillId="3" borderId="2" xfId="0" quotePrefix="1" applyNumberFormat="1" applyFont="1" applyFill="1" applyBorder="1" applyAlignment="1">
      <alignment horizontal="center" vertical="center"/>
    </xf>
    <xf numFmtId="184" fontId="19" fillId="3" borderId="4" xfId="0" quotePrefix="1" applyNumberFormat="1" applyFont="1" applyFill="1" applyBorder="1" applyAlignment="1">
      <alignment horizontal="center" vertical="center"/>
    </xf>
    <xf numFmtId="176" fontId="19" fillId="7" borderId="5" xfId="0" quotePrefix="1" applyNumberFormat="1" applyFont="1" applyFill="1" applyBorder="1" applyAlignment="1">
      <alignment horizontal="center" vertical="center"/>
    </xf>
    <xf numFmtId="176" fontId="19" fillId="7" borderId="6" xfId="0" quotePrefix="1" applyNumberFormat="1" applyFont="1" applyFill="1" applyBorder="1" applyAlignment="1">
      <alignment horizontal="center" vertical="center"/>
    </xf>
    <xf numFmtId="176" fontId="19" fillId="7" borderId="1" xfId="0" quotePrefix="1" applyNumberFormat="1" applyFont="1" applyFill="1" applyBorder="1" applyAlignment="1">
      <alignment horizontal="center" vertical="center"/>
    </xf>
    <xf numFmtId="176" fontId="19" fillId="7" borderId="4" xfId="0" quotePrefix="1" applyNumberFormat="1" applyFont="1" applyFill="1" applyBorder="1" applyAlignment="1">
      <alignment horizontal="center" vertical="center"/>
    </xf>
    <xf numFmtId="184" fontId="19" fillId="7" borderId="4" xfId="0" quotePrefix="1" applyNumberFormat="1" applyFont="1" applyFill="1" applyBorder="1" applyAlignment="1">
      <alignment horizontal="center" vertical="center"/>
    </xf>
    <xf numFmtId="176" fontId="19" fillId="7" borderId="1" xfId="0" applyNumberFormat="1" applyFont="1" applyFill="1" applyBorder="1" applyAlignment="1">
      <alignment vertical="center" wrapText="1"/>
    </xf>
    <xf numFmtId="184" fontId="19" fillId="5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184" fontId="12" fillId="3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176" fontId="12" fillId="5" borderId="1" xfId="0" applyNumberFormat="1" applyFont="1" applyFill="1" applyBorder="1" applyAlignment="1">
      <alignment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20" fillId="7" borderId="1" xfId="0" applyFont="1" applyFill="1" applyBorder="1">
      <alignment vertical="center"/>
    </xf>
    <xf numFmtId="176" fontId="12" fillId="7" borderId="1" xfId="0" applyNumberFormat="1" applyFont="1" applyFill="1" applyBorder="1" applyAlignment="1">
      <alignment horizontal="center" vertical="center" wrapText="1"/>
    </xf>
    <xf numFmtId="184" fontId="12" fillId="7" borderId="1" xfId="0" applyNumberFormat="1" applyFont="1" applyFill="1" applyBorder="1" applyAlignment="1">
      <alignment horizontal="center" vertical="center" wrapText="1"/>
    </xf>
    <xf numFmtId="179" fontId="12" fillId="7" borderId="1" xfId="0" applyNumberFormat="1" applyFont="1" applyFill="1" applyBorder="1" applyAlignment="1">
      <alignment vertical="center" wrapText="1"/>
    </xf>
    <xf numFmtId="179" fontId="19" fillId="7" borderId="1" xfId="0" applyNumberFormat="1" applyFont="1" applyFill="1" applyBorder="1" applyAlignment="1">
      <alignment vertical="center" wrapText="1"/>
    </xf>
    <xf numFmtId="176" fontId="12" fillId="7" borderId="1" xfId="0" applyNumberFormat="1" applyFont="1" applyFill="1" applyBorder="1" applyAlignment="1">
      <alignment vertical="center" wrapText="1"/>
    </xf>
    <xf numFmtId="41" fontId="12" fillId="3" borderId="1" xfId="9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/>
    </xf>
    <xf numFmtId="184" fontId="19" fillId="2" borderId="1" xfId="0" applyNumberFormat="1" applyFont="1" applyFill="1" applyBorder="1" applyAlignment="1">
      <alignment horizontal="center" vertical="center" wrapText="1"/>
    </xf>
    <xf numFmtId="184" fontId="12" fillId="3" borderId="0" xfId="0" applyNumberFormat="1" applyFont="1" applyFill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20" fillId="0" borderId="6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</cellXfs>
  <cellStyles count="10">
    <cellStyle name="normal" xfId="5" xr:uid="{00000000-0005-0000-0000-000000000000}"/>
    <cellStyle name="쉼표 [0]" xfId="9" builtinId="6"/>
    <cellStyle name="쉼표 [0] 2" xfId="3" xr:uid="{00000000-0005-0000-0000-000002000000}"/>
    <cellStyle name="표준" xfId="0" builtinId="0"/>
    <cellStyle name="표준 10 10" xfId="8" xr:uid="{00000000-0005-0000-0000-000004000000}"/>
    <cellStyle name="표준 2" xfId="4" xr:uid="{00000000-0005-0000-0000-000005000000}"/>
    <cellStyle name="표준 2 2" xfId="1" xr:uid="{00000000-0005-0000-0000-000006000000}"/>
    <cellStyle name="표준 2 3" xfId="2" xr:uid="{00000000-0005-0000-0000-000007000000}"/>
    <cellStyle name="표준 3" xfId="6" xr:uid="{00000000-0005-0000-0000-000008000000}"/>
    <cellStyle name="표준 3 2" xfId="7" xr:uid="{00000000-0005-0000-0000-000009000000}"/>
  </cellStyles>
  <dxfs count="0"/>
  <tableStyles count="0" defaultTableStyle="TableStyleMedium9" defaultPivotStyle="PivotStyleLight16"/>
  <colors>
    <mruColors>
      <color rgb="FF006600"/>
      <color rgb="FF003300"/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J41"/>
  <sheetViews>
    <sheetView tabSelected="1" view="pageBreakPreview" topLeftCell="B1" zoomScale="85" zoomScaleNormal="80" zoomScaleSheetLayoutView="85" workbookViewId="0">
      <pane ySplit="3" topLeftCell="A4" activePane="bottomLeft" state="frozen"/>
      <selection activeCell="B1" sqref="B1"/>
      <selection pane="bottomLeft" activeCell="F45" sqref="F45"/>
    </sheetView>
  </sheetViews>
  <sheetFormatPr defaultRowHeight="24.95" customHeight="1" outlineLevelRow="1" x14ac:dyDescent="0.3"/>
  <cols>
    <col min="1" max="1" width="0" style="12" hidden="1" customWidth="1"/>
    <col min="2" max="3" width="4.625" style="12" customWidth="1"/>
    <col min="4" max="4" width="35.625" style="12" customWidth="1"/>
    <col min="5" max="5" width="14.5" style="12" bestFit="1" customWidth="1"/>
    <col min="6" max="6" width="24.875" style="12" customWidth="1"/>
    <col min="7" max="7" width="2.5" style="19" bestFit="1" customWidth="1"/>
    <col min="8" max="8" width="6.875" style="20" bestFit="1" customWidth="1"/>
    <col min="9" max="9" width="5" style="20" bestFit="1" customWidth="1"/>
    <col min="10" max="10" width="16.5" style="12" bestFit="1" customWidth="1"/>
    <col min="11" max="16384" width="9" style="12"/>
  </cols>
  <sheetData>
    <row r="1" spans="1:10" ht="30" customHeight="1" x14ac:dyDescent="0.3">
      <c r="B1" s="157" t="s">
        <v>158</v>
      </c>
      <c r="C1" s="157"/>
      <c r="D1" s="157"/>
      <c r="E1" s="157"/>
      <c r="F1" s="157"/>
      <c r="G1" s="157"/>
      <c r="H1" s="157"/>
      <c r="I1" s="157"/>
      <c r="J1" s="157"/>
    </row>
    <row r="2" spans="1:10" ht="24.95" customHeight="1" x14ac:dyDescent="0.3">
      <c r="B2" s="43" t="s">
        <v>136</v>
      </c>
      <c r="C2" s="43"/>
      <c r="D2" s="43" t="str">
        <f>세부내역서!B2</f>
        <v>[ 한국항공대학교 건설 인허가 변경 용역 ]</v>
      </c>
      <c r="E2" s="43"/>
      <c r="F2" s="158" t="s">
        <v>155</v>
      </c>
      <c r="G2" s="158"/>
      <c r="H2" s="158"/>
      <c r="I2" s="158"/>
      <c r="J2" s="158"/>
    </row>
    <row r="3" spans="1:10" ht="24.95" customHeight="1" x14ac:dyDescent="0.3">
      <c r="B3" s="159" t="s">
        <v>38</v>
      </c>
      <c r="C3" s="159"/>
      <c r="D3" s="159"/>
      <c r="E3" s="21" t="s">
        <v>134</v>
      </c>
      <c r="F3" s="161" t="s">
        <v>39</v>
      </c>
      <c r="G3" s="162"/>
      <c r="H3" s="162"/>
      <c r="I3" s="163"/>
      <c r="J3" s="21" t="s">
        <v>20</v>
      </c>
    </row>
    <row r="4" spans="1:10" ht="24.95" customHeight="1" x14ac:dyDescent="0.3">
      <c r="A4" s="14" t="s">
        <v>44</v>
      </c>
      <c r="B4" s="160" t="s">
        <v>40</v>
      </c>
      <c r="C4" s="160" t="s">
        <v>41</v>
      </c>
      <c r="D4" s="13" t="s">
        <v>45</v>
      </c>
      <c r="E4" s="38">
        <f>집계표!H30</f>
        <v>0</v>
      </c>
      <c r="F4" s="36"/>
      <c r="G4" s="24"/>
      <c r="H4" s="25"/>
      <c r="I4" s="26"/>
      <c r="J4" s="32" t="s">
        <v>11</v>
      </c>
    </row>
    <row r="5" spans="1:10" ht="24.95" customHeight="1" x14ac:dyDescent="0.3">
      <c r="A5" s="14" t="s">
        <v>46</v>
      </c>
      <c r="B5" s="160"/>
      <c r="C5" s="160"/>
      <c r="D5" s="13" t="s">
        <v>47</v>
      </c>
      <c r="E5" s="38"/>
      <c r="F5" s="36"/>
      <c r="G5" s="24"/>
      <c r="H5" s="25"/>
      <c r="I5" s="26"/>
      <c r="J5" s="32" t="s">
        <v>11</v>
      </c>
    </row>
    <row r="6" spans="1:10" ht="24.95" customHeight="1" x14ac:dyDescent="0.3">
      <c r="A6" s="14" t="s">
        <v>48</v>
      </c>
      <c r="B6" s="160"/>
      <c r="C6" s="160"/>
      <c r="D6" s="13" t="s">
        <v>150</v>
      </c>
      <c r="E6" s="62"/>
      <c r="F6" s="34"/>
      <c r="G6" s="24"/>
      <c r="H6" s="25"/>
      <c r="I6" s="26"/>
      <c r="J6" s="32" t="s">
        <v>11</v>
      </c>
    </row>
    <row r="7" spans="1:10" ht="24.95" customHeight="1" x14ac:dyDescent="0.3">
      <c r="A7" s="14" t="s">
        <v>50</v>
      </c>
      <c r="B7" s="160"/>
      <c r="C7" s="160"/>
      <c r="D7" s="22" t="s">
        <v>51</v>
      </c>
      <c r="E7" s="39">
        <f>TRUNC(SUM(E4:E6),0)</f>
        <v>0</v>
      </c>
      <c r="F7" s="35" t="s">
        <v>11</v>
      </c>
      <c r="G7" s="27"/>
      <c r="H7" s="28"/>
      <c r="I7" s="29"/>
      <c r="J7" s="33" t="s">
        <v>11</v>
      </c>
    </row>
    <row r="8" spans="1:10" ht="24.95" customHeight="1" x14ac:dyDescent="0.3">
      <c r="A8" s="14" t="s">
        <v>52</v>
      </c>
      <c r="B8" s="160"/>
      <c r="C8" s="160" t="s">
        <v>42</v>
      </c>
      <c r="D8" s="13" t="s">
        <v>53</v>
      </c>
      <c r="E8" s="38">
        <f>집계표!J30</f>
        <v>0</v>
      </c>
      <c r="F8" s="36"/>
      <c r="G8" s="24"/>
      <c r="H8" s="25"/>
      <c r="I8" s="26"/>
      <c r="J8" s="32" t="s">
        <v>11</v>
      </c>
    </row>
    <row r="9" spans="1:10" ht="24.95" customHeight="1" x14ac:dyDescent="0.3">
      <c r="A9" s="14" t="s">
        <v>54</v>
      </c>
      <c r="B9" s="160"/>
      <c r="C9" s="160"/>
      <c r="D9" s="90" t="s">
        <v>55</v>
      </c>
      <c r="E9" s="38">
        <f>TRUNC(E8*H9,0)</f>
        <v>0</v>
      </c>
      <c r="F9" s="34" t="s">
        <v>138</v>
      </c>
      <c r="G9" s="24" t="s">
        <v>137</v>
      </c>
      <c r="H9" s="30">
        <v>0.15</v>
      </c>
      <c r="I9" s="31"/>
      <c r="J9" s="32" t="s">
        <v>11</v>
      </c>
    </row>
    <row r="10" spans="1:10" ht="24.95" customHeight="1" x14ac:dyDescent="0.3">
      <c r="A10" s="14" t="s">
        <v>56</v>
      </c>
      <c r="B10" s="160"/>
      <c r="C10" s="160"/>
      <c r="D10" s="22" t="s">
        <v>51</v>
      </c>
      <c r="E10" s="39">
        <f>TRUNC(SUM(E8:E9),0)</f>
        <v>0</v>
      </c>
      <c r="F10" s="35" t="s">
        <v>11</v>
      </c>
      <c r="G10" s="27"/>
      <c r="H10" s="28"/>
      <c r="I10" s="29"/>
      <c r="J10" s="33" t="s">
        <v>11</v>
      </c>
    </row>
    <row r="11" spans="1:10" ht="24.95" customHeight="1" x14ac:dyDescent="0.3">
      <c r="A11" s="14" t="s">
        <v>57</v>
      </c>
      <c r="B11" s="160"/>
      <c r="C11" s="160" t="s">
        <v>43</v>
      </c>
      <c r="D11" s="87" t="s">
        <v>58</v>
      </c>
      <c r="E11" s="38">
        <f>집계표!L30</f>
        <v>0</v>
      </c>
      <c r="F11" s="64"/>
      <c r="G11" s="65"/>
      <c r="H11" s="71"/>
      <c r="I11" s="72"/>
      <c r="J11" s="83" t="s">
        <v>11</v>
      </c>
    </row>
    <row r="12" spans="1:10" ht="24.95" customHeight="1" x14ac:dyDescent="0.3">
      <c r="A12" s="14" t="s">
        <v>59</v>
      </c>
      <c r="B12" s="160"/>
      <c r="C12" s="160"/>
      <c r="D12" s="87" t="s">
        <v>60</v>
      </c>
      <c r="E12" s="38">
        <f>TRUNC(E10*H12,0)</f>
        <v>0</v>
      </c>
      <c r="F12" s="64" t="s">
        <v>139</v>
      </c>
      <c r="G12" s="65" t="s">
        <v>137</v>
      </c>
      <c r="H12" s="86">
        <v>3.56E-2</v>
      </c>
      <c r="I12" s="85"/>
      <c r="J12" s="83" t="s">
        <v>11</v>
      </c>
    </row>
    <row r="13" spans="1:10" ht="24.95" customHeight="1" x14ac:dyDescent="0.3">
      <c r="A13" s="14" t="s">
        <v>61</v>
      </c>
      <c r="B13" s="160"/>
      <c r="C13" s="160"/>
      <c r="D13" s="87" t="s">
        <v>62</v>
      </c>
      <c r="E13" s="38">
        <f>TRUNC(E10*H13,0)</f>
        <v>0</v>
      </c>
      <c r="F13" s="64" t="s">
        <v>140</v>
      </c>
      <c r="G13" s="65" t="s">
        <v>137</v>
      </c>
      <c r="H13" s="86">
        <v>1.01E-2</v>
      </c>
      <c r="I13" s="85"/>
      <c r="J13" s="83" t="s">
        <v>11</v>
      </c>
    </row>
    <row r="14" spans="1:10" ht="24.95" customHeight="1" x14ac:dyDescent="0.3">
      <c r="A14" s="14" t="s">
        <v>63</v>
      </c>
      <c r="B14" s="160"/>
      <c r="C14" s="160"/>
      <c r="D14" s="107" t="s">
        <v>64</v>
      </c>
      <c r="E14" s="108"/>
      <c r="F14" s="109" t="s">
        <v>141</v>
      </c>
      <c r="G14" s="110" t="s">
        <v>137</v>
      </c>
      <c r="H14" s="111">
        <v>3.5950000000000003E-2</v>
      </c>
      <c r="I14" s="112"/>
      <c r="J14" s="113" t="s">
        <v>135</v>
      </c>
    </row>
    <row r="15" spans="1:10" ht="24.95" customHeight="1" x14ac:dyDescent="0.3">
      <c r="A15" s="14"/>
      <c r="B15" s="160"/>
      <c r="C15" s="160"/>
      <c r="D15" s="107" t="s">
        <v>67</v>
      </c>
      <c r="E15" s="108"/>
      <c r="F15" s="109" t="s">
        <v>154</v>
      </c>
      <c r="G15" s="110" t="s">
        <v>137</v>
      </c>
      <c r="H15" s="114">
        <v>0.13139999999999999</v>
      </c>
      <c r="I15" s="115"/>
      <c r="J15" s="113" t="s">
        <v>135</v>
      </c>
    </row>
    <row r="16" spans="1:10" ht="24.95" customHeight="1" x14ac:dyDescent="0.3">
      <c r="A16" s="14" t="s">
        <v>65</v>
      </c>
      <c r="B16" s="160"/>
      <c r="C16" s="160"/>
      <c r="D16" s="107" t="s">
        <v>66</v>
      </c>
      <c r="E16" s="108"/>
      <c r="F16" s="109" t="s">
        <v>138</v>
      </c>
      <c r="G16" s="110" t="s">
        <v>137</v>
      </c>
      <c r="H16" s="114">
        <v>4.7500000000000001E-2</v>
      </c>
      <c r="I16" s="115"/>
      <c r="J16" s="113" t="s">
        <v>135</v>
      </c>
    </row>
    <row r="17" spans="1:10" ht="24.95" customHeight="1" x14ac:dyDescent="0.3">
      <c r="A17" s="14" t="s">
        <v>68</v>
      </c>
      <c r="B17" s="160"/>
      <c r="C17" s="160"/>
      <c r="D17" s="87" t="s">
        <v>69</v>
      </c>
      <c r="E17" s="38"/>
      <c r="F17" s="64" t="s">
        <v>142</v>
      </c>
      <c r="G17" s="65" t="s">
        <v>137</v>
      </c>
      <c r="H17" s="66">
        <v>2.3E-2</v>
      </c>
      <c r="I17" s="67"/>
      <c r="J17" s="83" t="s">
        <v>135</v>
      </c>
    </row>
    <row r="18" spans="1:10" ht="24.95" customHeight="1" x14ac:dyDescent="0.3">
      <c r="A18" s="14" t="s">
        <v>70</v>
      </c>
      <c r="B18" s="160"/>
      <c r="C18" s="160"/>
      <c r="D18" s="107" t="s">
        <v>71</v>
      </c>
      <c r="E18" s="116"/>
      <c r="F18" s="109" t="s">
        <v>143</v>
      </c>
      <c r="G18" s="110" t="s">
        <v>137</v>
      </c>
      <c r="H18" s="114">
        <v>3.1099999999999999E-2</v>
      </c>
      <c r="I18" s="115"/>
      <c r="J18" s="113" t="s">
        <v>135</v>
      </c>
    </row>
    <row r="19" spans="1:10" ht="24.95" customHeight="1" x14ac:dyDescent="0.3">
      <c r="A19" s="14" t="s">
        <v>72</v>
      </c>
      <c r="B19" s="160"/>
      <c r="C19" s="160"/>
      <c r="D19" s="87" t="s">
        <v>73</v>
      </c>
      <c r="E19" s="38"/>
      <c r="F19" s="64" t="s">
        <v>144</v>
      </c>
      <c r="G19" s="65" t="s">
        <v>137</v>
      </c>
      <c r="H19" s="66">
        <v>3.0000000000000001E-3</v>
      </c>
      <c r="I19" s="67"/>
      <c r="J19" s="83" t="s">
        <v>135</v>
      </c>
    </row>
    <row r="20" spans="1:10" ht="24.95" customHeight="1" x14ac:dyDescent="0.3">
      <c r="A20" s="14"/>
      <c r="B20" s="160"/>
      <c r="C20" s="160"/>
      <c r="D20" s="98" t="s">
        <v>161</v>
      </c>
      <c r="E20" s="99" t="s">
        <v>162</v>
      </c>
      <c r="F20" s="100" t="s">
        <v>163</v>
      </c>
      <c r="G20" s="101" t="s">
        <v>164</v>
      </c>
      <c r="H20" s="117">
        <v>6.0000000000000002E-5</v>
      </c>
      <c r="I20" s="103"/>
      <c r="J20" s="104" t="s">
        <v>165</v>
      </c>
    </row>
    <row r="21" spans="1:10" ht="24.95" customHeight="1" x14ac:dyDescent="0.3">
      <c r="A21" s="14"/>
      <c r="B21" s="160"/>
      <c r="C21" s="160"/>
      <c r="D21" s="98" t="s">
        <v>166</v>
      </c>
      <c r="E21" s="99" t="s">
        <v>162</v>
      </c>
      <c r="F21" s="100" t="s">
        <v>163</v>
      </c>
      <c r="G21" s="101" t="s">
        <v>164</v>
      </c>
      <c r="H21" s="102">
        <v>8.9999999999999998E-4</v>
      </c>
      <c r="I21" s="103"/>
      <c r="J21" s="104" t="s">
        <v>165</v>
      </c>
    </row>
    <row r="22" spans="1:10" ht="24.95" customHeight="1" x14ac:dyDescent="0.3">
      <c r="A22" s="14" t="s">
        <v>75</v>
      </c>
      <c r="B22" s="160"/>
      <c r="C22" s="160"/>
      <c r="D22" s="87" t="s">
        <v>151</v>
      </c>
      <c r="E22" s="38"/>
      <c r="F22" s="64" t="s">
        <v>146</v>
      </c>
      <c r="G22" s="65" t="s">
        <v>137</v>
      </c>
      <c r="H22" s="88">
        <v>8.0999999999999996E-4</v>
      </c>
      <c r="I22" s="89"/>
      <c r="J22" s="83" t="s">
        <v>135</v>
      </c>
    </row>
    <row r="23" spans="1:10" ht="24.95" customHeight="1" x14ac:dyDescent="0.3">
      <c r="A23" s="14" t="s">
        <v>76</v>
      </c>
      <c r="B23" s="160"/>
      <c r="C23" s="160"/>
      <c r="D23" s="87" t="s">
        <v>152</v>
      </c>
      <c r="E23" s="38"/>
      <c r="F23" s="64" t="s">
        <v>144</v>
      </c>
      <c r="G23" s="65" t="s">
        <v>137</v>
      </c>
      <c r="H23" s="86">
        <v>6.9999999999999999E-4</v>
      </c>
      <c r="I23" s="85"/>
      <c r="J23" s="83" t="s">
        <v>135</v>
      </c>
    </row>
    <row r="24" spans="1:10" ht="24.95" customHeight="1" x14ac:dyDescent="0.3">
      <c r="A24" s="14"/>
      <c r="B24" s="160"/>
      <c r="C24" s="160"/>
      <c r="D24" s="105"/>
      <c r="E24" s="38"/>
      <c r="F24" s="106"/>
      <c r="G24" s="65"/>
      <c r="H24" s="86"/>
      <c r="I24" s="85"/>
      <c r="J24" s="83"/>
    </row>
    <row r="25" spans="1:10" ht="24.95" customHeight="1" x14ac:dyDescent="0.3">
      <c r="A25" s="14"/>
      <c r="B25" s="160"/>
      <c r="C25" s="160"/>
      <c r="D25" s="87" t="s">
        <v>74</v>
      </c>
      <c r="E25" s="38">
        <f>TRUNC((E7+E10)*H25,0)</f>
        <v>0</v>
      </c>
      <c r="F25" s="64" t="s">
        <v>145</v>
      </c>
      <c r="G25" s="65" t="s">
        <v>137</v>
      </c>
      <c r="H25" s="66">
        <v>4.5999999999999999E-2</v>
      </c>
      <c r="I25" s="67"/>
      <c r="J25" s="83" t="s">
        <v>11</v>
      </c>
    </row>
    <row r="26" spans="1:10" ht="24.95" customHeight="1" x14ac:dyDescent="0.3">
      <c r="A26" s="14" t="s">
        <v>77</v>
      </c>
      <c r="B26" s="160"/>
      <c r="C26" s="160"/>
      <c r="D26" s="22" t="s">
        <v>51</v>
      </c>
      <c r="E26" s="23">
        <f>TRUNC(SUM(E11:E25),0)</f>
        <v>0</v>
      </c>
      <c r="F26" s="35" t="s">
        <v>11</v>
      </c>
      <c r="G26" s="27"/>
      <c r="H26" s="28"/>
      <c r="I26" s="29"/>
      <c r="J26" s="33" t="s">
        <v>11</v>
      </c>
    </row>
    <row r="27" spans="1:10" ht="24.95" customHeight="1" x14ac:dyDescent="0.3">
      <c r="A27" s="14" t="s">
        <v>78</v>
      </c>
      <c r="B27" s="143" t="s">
        <v>79</v>
      </c>
      <c r="C27" s="143"/>
      <c r="D27" s="144"/>
      <c r="E27" s="23">
        <f>TRUNC(E7+E10+E26,0)</f>
        <v>0</v>
      </c>
      <c r="F27" s="35" t="s">
        <v>11</v>
      </c>
      <c r="G27" s="27"/>
      <c r="H27" s="28"/>
      <c r="I27" s="29"/>
      <c r="J27" s="33" t="s">
        <v>11</v>
      </c>
    </row>
    <row r="28" spans="1:10" ht="24.95" customHeight="1" x14ac:dyDescent="0.3">
      <c r="A28" s="14" t="s">
        <v>80</v>
      </c>
      <c r="B28" s="139" t="s">
        <v>81</v>
      </c>
      <c r="C28" s="139"/>
      <c r="D28" s="140"/>
      <c r="E28" s="63">
        <f>TRUNC((E7+E10+E26)*H28,0)</f>
        <v>0</v>
      </c>
      <c r="F28" s="64" t="s">
        <v>147</v>
      </c>
      <c r="G28" s="65" t="s">
        <v>137</v>
      </c>
      <c r="H28" s="66">
        <v>0.08</v>
      </c>
      <c r="I28" s="67"/>
      <c r="J28" s="68" t="s">
        <v>160</v>
      </c>
    </row>
    <row r="29" spans="1:10" ht="24.95" customHeight="1" x14ac:dyDescent="0.3">
      <c r="A29" s="14" t="s">
        <v>82</v>
      </c>
      <c r="B29" s="139" t="s">
        <v>83</v>
      </c>
      <c r="C29" s="139"/>
      <c r="D29" s="140"/>
      <c r="E29" s="63">
        <f>TRUNC((E10+E26+E28)*H29,0)</f>
        <v>0</v>
      </c>
      <c r="F29" s="64" t="s">
        <v>148</v>
      </c>
      <c r="G29" s="65" t="s">
        <v>137</v>
      </c>
      <c r="H29" s="69">
        <v>0.15</v>
      </c>
      <c r="I29" s="70"/>
      <c r="J29" s="68" t="s">
        <v>156</v>
      </c>
    </row>
    <row r="30" spans="1:10" ht="24.95" customHeight="1" x14ac:dyDescent="0.3">
      <c r="A30" s="14" t="s">
        <v>84</v>
      </c>
      <c r="B30" s="139"/>
      <c r="C30" s="139"/>
      <c r="D30" s="140"/>
      <c r="E30" s="38"/>
      <c r="F30" s="64"/>
      <c r="G30" s="65"/>
      <c r="H30" s="71"/>
      <c r="I30" s="72"/>
      <c r="J30" s="68"/>
    </row>
    <row r="31" spans="1:10" ht="24.95" customHeight="1" x14ac:dyDescent="0.3">
      <c r="A31" s="14" t="s">
        <v>86</v>
      </c>
      <c r="B31" s="145"/>
      <c r="C31" s="146"/>
      <c r="D31" s="147"/>
      <c r="E31" s="38"/>
      <c r="F31" s="64"/>
      <c r="G31" s="65"/>
      <c r="H31" s="71"/>
      <c r="I31" s="72"/>
      <c r="J31" s="73"/>
    </row>
    <row r="32" spans="1:10" ht="24.95" customHeight="1" x14ac:dyDescent="0.3">
      <c r="A32" s="14"/>
      <c r="B32" s="151"/>
      <c r="C32" s="152"/>
      <c r="D32" s="153"/>
      <c r="E32" s="38"/>
      <c r="F32" s="64"/>
      <c r="G32" s="65"/>
      <c r="H32" s="71"/>
      <c r="I32" s="72"/>
      <c r="J32" s="73"/>
    </row>
    <row r="33" spans="1:10" ht="24.95" customHeight="1" x14ac:dyDescent="0.3">
      <c r="A33" s="14"/>
      <c r="B33" s="151"/>
      <c r="C33" s="152"/>
      <c r="D33" s="153"/>
      <c r="E33" s="38"/>
      <c r="F33" s="64"/>
      <c r="G33" s="65"/>
      <c r="H33" s="71"/>
      <c r="I33" s="72"/>
      <c r="J33" s="73"/>
    </row>
    <row r="34" spans="1:10" ht="24.95" customHeight="1" x14ac:dyDescent="0.3">
      <c r="A34" s="14" t="s">
        <v>88</v>
      </c>
      <c r="B34" s="139" t="s">
        <v>89</v>
      </c>
      <c r="C34" s="139"/>
      <c r="D34" s="140"/>
      <c r="E34" s="74">
        <f>TRUNC(SUM(E27:E33),-3)</f>
        <v>0</v>
      </c>
      <c r="F34" s="64" t="s">
        <v>157</v>
      </c>
      <c r="G34" s="65"/>
      <c r="H34" s="71"/>
      <c r="I34" s="72"/>
      <c r="J34" s="68" t="s">
        <v>11</v>
      </c>
    </row>
    <row r="35" spans="1:10" ht="24.95" customHeight="1" x14ac:dyDescent="0.3">
      <c r="A35" s="14" t="s">
        <v>90</v>
      </c>
      <c r="B35" s="139" t="s">
        <v>91</v>
      </c>
      <c r="C35" s="139"/>
      <c r="D35" s="140"/>
      <c r="E35" s="74">
        <f>TRUNC(E34*H35,0)</f>
        <v>0</v>
      </c>
      <c r="F35" s="64" t="s">
        <v>149</v>
      </c>
      <c r="G35" s="65" t="s">
        <v>137</v>
      </c>
      <c r="H35" s="69">
        <v>0.1</v>
      </c>
      <c r="I35" s="70"/>
      <c r="J35" s="68" t="s">
        <v>11</v>
      </c>
    </row>
    <row r="36" spans="1:10" ht="24.95" customHeight="1" x14ac:dyDescent="0.3">
      <c r="A36" s="14" t="s">
        <v>92</v>
      </c>
      <c r="B36" s="141" t="s">
        <v>93</v>
      </c>
      <c r="C36" s="141"/>
      <c r="D36" s="142"/>
      <c r="E36" s="39">
        <f>TRUNC(E34+E35,0)</f>
        <v>0</v>
      </c>
      <c r="F36" s="75" t="s">
        <v>11</v>
      </c>
      <c r="G36" s="76"/>
      <c r="H36" s="77"/>
      <c r="I36" s="78"/>
      <c r="J36" s="79" t="s">
        <v>11</v>
      </c>
    </row>
    <row r="37" spans="1:10" ht="24.95" hidden="1" customHeight="1" outlineLevel="1" x14ac:dyDescent="0.3">
      <c r="A37" s="14"/>
      <c r="B37" s="148"/>
      <c r="C37" s="149"/>
      <c r="D37" s="150"/>
      <c r="E37" s="80"/>
      <c r="F37" s="64"/>
      <c r="G37" s="81"/>
      <c r="H37" s="82"/>
      <c r="I37" s="82"/>
      <c r="J37" s="83"/>
    </row>
    <row r="38" spans="1:10" ht="24.95" hidden="1" customHeight="1" outlineLevel="1" x14ac:dyDescent="0.3">
      <c r="A38" s="14"/>
      <c r="B38" s="148"/>
      <c r="C38" s="149"/>
      <c r="D38" s="150"/>
      <c r="E38" s="80"/>
      <c r="F38" s="64"/>
      <c r="G38" s="81"/>
      <c r="H38" s="82"/>
      <c r="I38" s="82"/>
      <c r="J38" s="83"/>
    </row>
    <row r="39" spans="1:10" ht="24.95" hidden="1" customHeight="1" outlineLevel="1" x14ac:dyDescent="0.3">
      <c r="A39" s="14"/>
      <c r="B39" s="148"/>
      <c r="C39" s="149"/>
      <c r="D39" s="150"/>
      <c r="E39" s="80"/>
      <c r="F39" s="64"/>
      <c r="G39" s="81"/>
      <c r="H39" s="82"/>
      <c r="I39" s="82"/>
      <c r="J39" s="83"/>
    </row>
    <row r="40" spans="1:10" ht="24.95" hidden="1" customHeight="1" outlineLevel="1" x14ac:dyDescent="0.3">
      <c r="A40" s="14"/>
      <c r="B40" s="154"/>
      <c r="C40" s="155"/>
      <c r="D40" s="156"/>
      <c r="E40" s="80"/>
      <c r="F40" s="64"/>
      <c r="G40" s="81"/>
      <c r="H40" s="82"/>
      <c r="I40" s="82"/>
      <c r="J40" s="83"/>
    </row>
    <row r="41" spans="1:10" ht="24.95" customHeight="1" collapsed="1" x14ac:dyDescent="0.3">
      <c r="A41" s="14" t="s">
        <v>94</v>
      </c>
      <c r="B41" s="141" t="s">
        <v>95</v>
      </c>
      <c r="C41" s="141"/>
      <c r="D41" s="142"/>
      <c r="E41" s="39">
        <f>TRUNC(SUM(E36:E40),0)</f>
        <v>0</v>
      </c>
      <c r="F41" s="75"/>
      <c r="G41" s="84"/>
      <c r="H41" s="77"/>
      <c r="I41" s="77"/>
      <c r="J41" s="79"/>
    </row>
  </sheetData>
  <mergeCells count="23">
    <mergeCell ref="B1:J1"/>
    <mergeCell ref="F2:J2"/>
    <mergeCell ref="B3:D3"/>
    <mergeCell ref="B4:B26"/>
    <mergeCell ref="C4:C7"/>
    <mergeCell ref="C8:C10"/>
    <mergeCell ref="C11:C26"/>
    <mergeCell ref="F3:I3"/>
    <mergeCell ref="B35:D35"/>
    <mergeCell ref="B36:D36"/>
    <mergeCell ref="B41:D41"/>
    <mergeCell ref="B27:D27"/>
    <mergeCell ref="B28:D28"/>
    <mergeCell ref="B29:D29"/>
    <mergeCell ref="B30:D30"/>
    <mergeCell ref="B31:D31"/>
    <mergeCell ref="B34:D34"/>
    <mergeCell ref="B37:D37"/>
    <mergeCell ref="B32:D32"/>
    <mergeCell ref="B39:D39"/>
    <mergeCell ref="B40:D40"/>
    <mergeCell ref="B38:D38"/>
    <mergeCell ref="B33:D33"/>
  </mergeCells>
  <phoneticPr fontId="3" type="noConversion"/>
  <printOptions horizontalCentered="1"/>
  <pageMargins left="0.25" right="0.25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B050"/>
  </sheetPr>
  <dimension ref="A1:O30"/>
  <sheetViews>
    <sheetView view="pageBreakPreview" zoomScale="85" zoomScaleSheetLayoutView="85" workbookViewId="0">
      <pane ySplit="4" topLeftCell="A5" activePane="bottomLeft" state="frozen"/>
      <selection pane="bottomLeft" activeCell="F13" sqref="F13"/>
    </sheetView>
  </sheetViews>
  <sheetFormatPr defaultRowHeight="16.5" x14ac:dyDescent="0.3"/>
  <cols>
    <col min="1" max="1" width="3.625" style="47" customWidth="1"/>
    <col min="2" max="2" width="4.125" style="55" customWidth="1"/>
    <col min="3" max="3" width="31.875" style="55" customWidth="1"/>
    <col min="4" max="4" width="30.625" style="55" customWidth="1"/>
    <col min="5" max="5" width="6.625" style="61" customWidth="1"/>
    <col min="6" max="6" width="8.625" style="61" customWidth="1"/>
    <col min="7" max="7" width="11.625" style="55" customWidth="1"/>
    <col min="8" max="8" width="13.625" style="55" customWidth="1"/>
    <col min="9" max="9" width="11.625" style="55" customWidth="1"/>
    <col min="10" max="10" width="13.625" style="55" customWidth="1"/>
    <col min="11" max="11" width="11.625" style="55" customWidth="1"/>
    <col min="12" max="12" width="13.625" style="55" customWidth="1"/>
    <col min="13" max="13" width="11.625" style="55" customWidth="1"/>
    <col min="14" max="14" width="13.625" style="55" customWidth="1"/>
    <col min="15" max="15" width="16.625" style="55" customWidth="1"/>
    <col min="16" max="16384" width="9" style="55"/>
  </cols>
  <sheetData>
    <row r="1" spans="2:15" ht="30" customHeight="1" x14ac:dyDescent="0.3">
      <c r="B1" s="164" t="s">
        <v>159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</row>
    <row r="2" spans="2:15" ht="28.5" customHeight="1" x14ac:dyDescent="0.3">
      <c r="B2" s="37" t="str">
        <f>세부내역서!B2</f>
        <v>[ 한국항공대학교 건설 인허가 변경 용역 ]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2:15" ht="28.5" customHeight="1" x14ac:dyDescent="0.3">
      <c r="B3" s="170" t="s">
        <v>153</v>
      </c>
      <c r="C3" s="171"/>
      <c r="D3" s="165" t="s">
        <v>2</v>
      </c>
      <c r="E3" s="166" t="s">
        <v>3</v>
      </c>
      <c r="F3" s="166" t="s">
        <v>4</v>
      </c>
      <c r="G3" s="168" t="s">
        <v>5</v>
      </c>
      <c r="H3" s="169"/>
      <c r="I3" s="168" t="s">
        <v>8</v>
      </c>
      <c r="J3" s="169"/>
      <c r="K3" s="168" t="s">
        <v>9</v>
      </c>
      <c r="L3" s="169"/>
      <c r="M3" s="165" t="s">
        <v>10</v>
      </c>
      <c r="N3" s="165"/>
      <c r="O3" s="165" t="s">
        <v>133</v>
      </c>
    </row>
    <row r="4" spans="2:15" ht="28.5" customHeight="1" x14ac:dyDescent="0.3">
      <c r="B4" s="172"/>
      <c r="C4" s="173"/>
      <c r="D4" s="165"/>
      <c r="E4" s="167"/>
      <c r="F4" s="167"/>
      <c r="G4" s="56" t="s">
        <v>6</v>
      </c>
      <c r="H4" s="56" t="s">
        <v>7</v>
      </c>
      <c r="I4" s="56" t="s">
        <v>6</v>
      </c>
      <c r="J4" s="56" t="s">
        <v>7</v>
      </c>
      <c r="K4" s="56" t="s">
        <v>6</v>
      </c>
      <c r="L4" s="56" t="s">
        <v>7</v>
      </c>
      <c r="M4" s="56" t="s">
        <v>6</v>
      </c>
      <c r="N4" s="56" t="s">
        <v>7</v>
      </c>
      <c r="O4" s="165"/>
    </row>
    <row r="5" spans="2:15" ht="28.5" customHeight="1" x14ac:dyDescent="0.3">
      <c r="B5" s="168" t="s">
        <v>175</v>
      </c>
      <c r="C5" s="169"/>
      <c r="D5" s="56"/>
      <c r="E5" s="118"/>
      <c r="F5" s="118"/>
      <c r="G5" s="56"/>
      <c r="H5" s="56"/>
      <c r="I5" s="56"/>
      <c r="J5" s="56"/>
      <c r="K5" s="56"/>
      <c r="L5" s="56"/>
      <c r="M5" s="56"/>
      <c r="N5" s="56"/>
      <c r="O5" s="56"/>
    </row>
    <row r="6" spans="2:15" ht="28.5" customHeight="1" x14ac:dyDescent="0.3">
      <c r="B6" s="91" t="str">
        <f>세부내역서!B6</f>
        <v>1-1. 개발제한구역 관리계획 변경</v>
      </c>
      <c r="C6" s="57"/>
      <c r="D6" s="57"/>
      <c r="E6" s="18" t="s">
        <v>223</v>
      </c>
      <c r="F6" s="18">
        <v>1</v>
      </c>
      <c r="G6" s="17">
        <f>세부내역서!H6</f>
        <v>0</v>
      </c>
      <c r="H6" s="17">
        <f t="shared" ref="H6:H19" si="0">TRUNC(G6*F6, 0)</f>
        <v>0</v>
      </c>
      <c r="I6" s="17">
        <f>세부내역서!J6</f>
        <v>0</v>
      </c>
      <c r="J6" s="17">
        <f>TRUNC(I6*F6, 0)</f>
        <v>0</v>
      </c>
      <c r="K6" s="17">
        <f>세부내역서!L6</f>
        <v>0</v>
      </c>
      <c r="L6" s="17">
        <f>TRUNC(K6*F6, 0)</f>
        <v>0</v>
      </c>
      <c r="M6" s="16">
        <f t="shared" ref="M6:N19" si="1">TRUNC(G6+I6+K6, 0)</f>
        <v>0</v>
      </c>
      <c r="N6" s="16">
        <f t="shared" si="1"/>
        <v>0</v>
      </c>
      <c r="O6" s="16"/>
    </row>
    <row r="7" spans="2:15" ht="28.5" customHeight="1" x14ac:dyDescent="0.3">
      <c r="B7" s="91" t="str">
        <f>세부내역서!B12</f>
        <v>1-2.도시관리계획 변경</v>
      </c>
      <c r="C7" s="57"/>
      <c r="D7" s="57"/>
      <c r="E7" s="58" t="s">
        <v>223</v>
      </c>
      <c r="F7" s="18">
        <v>1</v>
      </c>
      <c r="G7" s="17">
        <f>세부내역서!H12</f>
        <v>0</v>
      </c>
      <c r="H7" s="17">
        <f t="shared" si="0"/>
        <v>0</v>
      </c>
      <c r="I7" s="17">
        <f>세부내역서!J12</f>
        <v>0</v>
      </c>
      <c r="J7" s="17">
        <f t="shared" ref="J7:J19" si="2">TRUNC(I7*F7, 0)</f>
        <v>0</v>
      </c>
      <c r="K7" s="17">
        <f>세부내역서!L12</f>
        <v>0</v>
      </c>
      <c r="L7" s="17">
        <f t="shared" ref="L7:L19" si="3">TRUNC(K7*F7, 0)</f>
        <v>0</v>
      </c>
      <c r="M7" s="16">
        <f t="shared" si="1"/>
        <v>0</v>
      </c>
      <c r="N7" s="16">
        <f t="shared" si="1"/>
        <v>0</v>
      </c>
      <c r="O7" s="15"/>
    </row>
    <row r="8" spans="2:15" ht="28.5" customHeight="1" x14ac:dyDescent="0.3">
      <c r="B8" s="91" t="str">
        <f>세부내역서!B18</f>
        <v>1-3.도시계획시설결정 및 실시계획인가 변경</v>
      </c>
      <c r="C8" s="57"/>
      <c r="D8" s="57"/>
      <c r="E8" s="58" t="s">
        <v>223</v>
      </c>
      <c r="F8" s="18">
        <v>1</v>
      </c>
      <c r="G8" s="17">
        <f>세부내역서!H18</f>
        <v>0</v>
      </c>
      <c r="H8" s="17">
        <f t="shared" si="0"/>
        <v>0</v>
      </c>
      <c r="I8" s="17">
        <f>세부내역서!J18</f>
        <v>0</v>
      </c>
      <c r="J8" s="17">
        <f t="shared" si="2"/>
        <v>0</v>
      </c>
      <c r="K8" s="17">
        <f>세부내역서!L18</f>
        <v>0</v>
      </c>
      <c r="L8" s="17">
        <f t="shared" si="3"/>
        <v>0</v>
      </c>
      <c r="M8" s="16">
        <f t="shared" si="1"/>
        <v>0</v>
      </c>
      <c r="N8" s="16">
        <f t="shared" si="1"/>
        <v>0</v>
      </c>
      <c r="O8" s="15"/>
    </row>
    <row r="9" spans="2:15" ht="28.5" customHeight="1" x14ac:dyDescent="0.3">
      <c r="B9" s="91" t="str">
        <f>세부내역서!B25</f>
        <v>1-4. 개발행위허가</v>
      </c>
      <c r="C9" s="57"/>
      <c r="D9" s="57"/>
      <c r="E9" s="58" t="s">
        <v>223</v>
      </c>
      <c r="F9" s="18">
        <v>1</v>
      </c>
      <c r="G9" s="17">
        <f>세부내역서!H25</f>
        <v>0</v>
      </c>
      <c r="H9" s="17">
        <f t="shared" si="0"/>
        <v>0</v>
      </c>
      <c r="I9" s="17">
        <f>세부내역서!J25</f>
        <v>0</v>
      </c>
      <c r="J9" s="17">
        <f t="shared" si="2"/>
        <v>0</v>
      </c>
      <c r="K9" s="17">
        <f>세부내역서!L25</f>
        <v>0</v>
      </c>
      <c r="L9" s="17">
        <f t="shared" si="3"/>
        <v>0</v>
      </c>
      <c r="M9" s="16">
        <f t="shared" si="1"/>
        <v>0</v>
      </c>
      <c r="N9" s="16">
        <f t="shared" si="1"/>
        <v>0</v>
      </c>
      <c r="O9" s="15"/>
    </row>
    <row r="10" spans="2:15" ht="28.5" customHeight="1" x14ac:dyDescent="0.3">
      <c r="B10" s="91" t="str">
        <f>세부내역서!B32</f>
        <v>1-5. 환경성검토</v>
      </c>
      <c r="C10" s="57"/>
      <c r="D10" s="57"/>
      <c r="E10" s="58" t="s">
        <v>223</v>
      </c>
      <c r="F10" s="18">
        <v>1</v>
      </c>
      <c r="G10" s="17">
        <f>세부내역서!H32</f>
        <v>0</v>
      </c>
      <c r="H10" s="17">
        <f t="shared" si="0"/>
        <v>0</v>
      </c>
      <c r="I10" s="17">
        <f>세부내역서!J32</f>
        <v>0</v>
      </c>
      <c r="J10" s="17">
        <f t="shared" si="2"/>
        <v>0</v>
      </c>
      <c r="K10" s="17">
        <f>세부내역서!L32</f>
        <v>0</v>
      </c>
      <c r="L10" s="17">
        <f t="shared" si="3"/>
        <v>0</v>
      </c>
      <c r="M10" s="16">
        <f t="shared" si="1"/>
        <v>0</v>
      </c>
      <c r="N10" s="16">
        <f t="shared" si="1"/>
        <v>0</v>
      </c>
      <c r="O10" s="15"/>
    </row>
    <row r="11" spans="2:15" ht="28.5" customHeight="1" x14ac:dyDescent="0.3">
      <c r="B11" s="91" t="str">
        <f>세부내역서!B38</f>
        <v>1-6. 교통성검토</v>
      </c>
      <c r="C11" s="57"/>
      <c r="D11" s="57"/>
      <c r="E11" s="58" t="s">
        <v>223</v>
      </c>
      <c r="F11" s="18">
        <v>1</v>
      </c>
      <c r="G11" s="17">
        <f>세부내역서!H38</f>
        <v>0</v>
      </c>
      <c r="H11" s="17">
        <f t="shared" si="0"/>
        <v>0</v>
      </c>
      <c r="I11" s="17">
        <f>세부내역서!J38</f>
        <v>0</v>
      </c>
      <c r="J11" s="17">
        <f t="shared" si="2"/>
        <v>0</v>
      </c>
      <c r="K11" s="17">
        <f>세부내역서!L38</f>
        <v>0</v>
      </c>
      <c r="L11" s="17">
        <f t="shared" si="3"/>
        <v>0</v>
      </c>
      <c r="M11" s="16">
        <f t="shared" si="1"/>
        <v>0</v>
      </c>
      <c r="N11" s="16">
        <f t="shared" si="1"/>
        <v>0</v>
      </c>
      <c r="O11" s="15"/>
    </row>
    <row r="12" spans="2:15" ht="28.5" customHeight="1" x14ac:dyDescent="0.3">
      <c r="B12" s="91" t="str">
        <f>세부내역서!B44</f>
        <v>1-7. 경관성검토</v>
      </c>
      <c r="C12" s="57"/>
      <c r="D12" s="57"/>
      <c r="E12" s="58" t="s">
        <v>223</v>
      </c>
      <c r="F12" s="18">
        <v>1</v>
      </c>
      <c r="G12" s="17">
        <f>세부내역서!H44</f>
        <v>0</v>
      </c>
      <c r="H12" s="17">
        <f t="shared" si="0"/>
        <v>0</v>
      </c>
      <c r="I12" s="17">
        <f>세부내역서!J44</f>
        <v>0</v>
      </c>
      <c r="J12" s="17">
        <f t="shared" si="2"/>
        <v>0</v>
      </c>
      <c r="K12" s="17">
        <f>세부내역서!L44</f>
        <v>0</v>
      </c>
      <c r="L12" s="17">
        <f t="shared" si="3"/>
        <v>0</v>
      </c>
      <c r="M12" s="16">
        <f t="shared" si="1"/>
        <v>0</v>
      </c>
      <c r="N12" s="16">
        <f t="shared" si="1"/>
        <v>0</v>
      </c>
      <c r="O12" s="15"/>
    </row>
    <row r="13" spans="2:15" ht="28.5" customHeight="1" x14ac:dyDescent="0.3">
      <c r="B13" s="91" t="str">
        <f>세부내역서!B50</f>
        <v>1-8. 농지,산지전용 협의</v>
      </c>
      <c r="C13" s="57"/>
      <c r="D13" s="57"/>
      <c r="E13" s="58" t="s">
        <v>223</v>
      </c>
      <c r="F13" s="18">
        <v>1</v>
      </c>
      <c r="G13" s="17">
        <f>세부내역서!H50</f>
        <v>0</v>
      </c>
      <c r="H13" s="17">
        <f t="shared" si="0"/>
        <v>0</v>
      </c>
      <c r="I13" s="17">
        <f>세부내역서!J50</f>
        <v>0</v>
      </c>
      <c r="J13" s="17">
        <f t="shared" si="2"/>
        <v>0</v>
      </c>
      <c r="K13" s="17">
        <f>세부내역서!L50</f>
        <v>0</v>
      </c>
      <c r="L13" s="17">
        <f t="shared" si="3"/>
        <v>0</v>
      </c>
      <c r="M13" s="16">
        <f t="shared" si="1"/>
        <v>0</v>
      </c>
      <c r="N13" s="16">
        <f t="shared" si="1"/>
        <v>0</v>
      </c>
      <c r="O13" s="15"/>
    </row>
    <row r="14" spans="2:15" ht="28.5" customHeight="1" x14ac:dyDescent="0.3">
      <c r="B14" s="91" t="str">
        <f>세부내역서!B56</f>
        <v>1-9. 사업인정의제 협의</v>
      </c>
      <c r="C14" s="57"/>
      <c r="D14" s="57"/>
      <c r="E14" s="58" t="s">
        <v>223</v>
      </c>
      <c r="F14" s="18">
        <v>1</v>
      </c>
      <c r="G14" s="17">
        <f>세부내역서!H56</f>
        <v>0</v>
      </c>
      <c r="H14" s="17">
        <f t="shared" si="0"/>
        <v>0</v>
      </c>
      <c r="I14" s="17">
        <f>세부내역서!J56</f>
        <v>0</v>
      </c>
      <c r="J14" s="17">
        <f t="shared" si="2"/>
        <v>0</v>
      </c>
      <c r="K14" s="17">
        <f>세부내역서!L56</f>
        <v>0</v>
      </c>
      <c r="L14" s="17">
        <f t="shared" si="3"/>
        <v>0</v>
      </c>
      <c r="M14" s="16">
        <f t="shared" si="1"/>
        <v>0</v>
      </c>
      <c r="N14" s="16">
        <f t="shared" si="1"/>
        <v>0</v>
      </c>
      <c r="O14" s="15"/>
    </row>
    <row r="15" spans="2:15" ht="28.5" customHeight="1" x14ac:dyDescent="0.3">
      <c r="B15" s="91" t="str">
        <f>세부내역서!B62</f>
        <v>1-10. 지형도면고시</v>
      </c>
      <c r="C15" s="57"/>
      <c r="D15" s="57"/>
      <c r="E15" s="58" t="s">
        <v>223</v>
      </c>
      <c r="F15" s="18">
        <v>1</v>
      </c>
      <c r="G15" s="17">
        <f>세부내역서!H62</f>
        <v>0</v>
      </c>
      <c r="H15" s="17">
        <f t="shared" si="0"/>
        <v>0</v>
      </c>
      <c r="I15" s="17">
        <f>세부내역서!J62</f>
        <v>0</v>
      </c>
      <c r="J15" s="17">
        <f t="shared" si="2"/>
        <v>0</v>
      </c>
      <c r="K15" s="17">
        <f>세부내역서!L62</f>
        <v>0</v>
      </c>
      <c r="L15" s="17">
        <f t="shared" si="3"/>
        <v>0</v>
      </c>
      <c r="M15" s="16">
        <f t="shared" si="1"/>
        <v>0</v>
      </c>
      <c r="N15" s="16">
        <f t="shared" si="1"/>
        <v>0</v>
      </c>
      <c r="O15" s="15"/>
    </row>
    <row r="16" spans="2:15" ht="28.5" customHeight="1" x14ac:dyDescent="0.3">
      <c r="B16" s="91" t="str">
        <f>세부내역서!B68</f>
        <v>1-11. 토지적성평가</v>
      </c>
      <c r="C16" s="57"/>
      <c r="D16" s="57"/>
      <c r="E16" s="58" t="s">
        <v>223</v>
      </c>
      <c r="F16" s="18">
        <v>1</v>
      </c>
      <c r="G16" s="17">
        <f>세부내역서!H68</f>
        <v>0</v>
      </c>
      <c r="H16" s="17">
        <f t="shared" si="0"/>
        <v>0</v>
      </c>
      <c r="I16" s="17">
        <f>세부내역서!J68</f>
        <v>0</v>
      </c>
      <c r="J16" s="17">
        <f t="shared" si="2"/>
        <v>0</v>
      </c>
      <c r="K16" s="17">
        <f>세부내역서!L68</f>
        <v>0</v>
      </c>
      <c r="L16" s="17">
        <f t="shared" si="3"/>
        <v>0</v>
      </c>
      <c r="M16" s="16">
        <f t="shared" si="1"/>
        <v>0</v>
      </c>
      <c r="N16" s="16">
        <f t="shared" si="1"/>
        <v>0</v>
      </c>
      <c r="O16" s="15"/>
    </row>
    <row r="17" spans="1:15" ht="28.5" customHeight="1" x14ac:dyDescent="0.3">
      <c r="B17" s="91" t="str">
        <f>세부내역서!B74</f>
        <v>1-12. 재해취약성분석</v>
      </c>
      <c r="C17" s="57"/>
      <c r="D17" s="57"/>
      <c r="E17" s="58" t="s">
        <v>223</v>
      </c>
      <c r="F17" s="18">
        <v>1</v>
      </c>
      <c r="G17" s="17">
        <f>세부내역서!H74</f>
        <v>0</v>
      </c>
      <c r="H17" s="17">
        <f t="shared" si="0"/>
        <v>0</v>
      </c>
      <c r="I17" s="17">
        <f>세부내역서!J74</f>
        <v>0</v>
      </c>
      <c r="J17" s="17">
        <f t="shared" si="2"/>
        <v>0</v>
      </c>
      <c r="K17" s="17">
        <f>세부내역서!L74</f>
        <v>0</v>
      </c>
      <c r="L17" s="17">
        <f t="shared" si="3"/>
        <v>0</v>
      </c>
      <c r="M17" s="16">
        <f t="shared" si="1"/>
        <v>0</v>
      </c>
      <c r="N17" s="16">
        <f t="shared" si="1"/>
        <v>0</v>
      </c>
      <c r="O17" s="15"/>
    </row>
    <row r="18" spans="1:15" ht="28.5" customHeight="1" x14ac:dyDescent="0.3">
      <c r="B18" s="204"/>
      <c r="C18" s="205"/>
      <c r="D18" s="57"/>
      <c r="E18" s="58"/>
      <c r="F18" s="18"/>
      <c r="G18" s="17"/>
      <c r="H18" s="17"/>
      <c r="I18" s="17"/>
      <c r="J18" s="17"/>
      <c r="K18" s="17"/>
      <c r="L18" s="17"/>
      <c r="M18" s="16"/>
      <c r="N18" s="16"/>
      <c r="O18" s="15"/>
    </row>
    <row r="19" spans="1:15" ht="28.5" customHeight="1" x14ac:dyDescent="0.3">
      <c r="B19" s="206" t="str">
        <f>세부내역서!B80</f>
        <v>2. 지적확정측량</v>
      </c>
      <c r="C19" s="207"/>
      <c r="D19" s="57"/>
      <c r="E19" s="58" t="s">
        <v>223</v>
      </c>
      <c r="F19" s="18">
        <v>1</v>
      </c>
      <c r="G19" s="17"/>
      <c r="H19" s="17">
        <f t="shared" si="0"/>
        <v>0</v>
      </c>
      <c r="I19" s="17">
        <f>세부내역서!J80</f>
        <v>0</v>
      </c>
      <c r="J19" s="17">
        <f>TRUNC(I19*F19, 0)</f>
        <v>0</v>
      </c>
      <c r="K19" s="17"/>
      <c r="L19" s="17">
        <f t="shared" si="3"/>
        <v>0</v>
      </c>
      <c r="M19" s="16">
        <f t="shared" si="1"/>
        <v>0</v>
      </c>
      <c r="N19" s="16">
        <f t="shared" si="1"/>
        <v>0</v>
      </c>
      <c r="O19" s="16"/>
    </row>
    <row r="20" spans="1:15" ht="28.5" customHeight="1" x14ac:dyDescent="0.3">
      <c r="B20" s="57"/>
      <c r="C20" s="57"/>
      <c r="D20" s="57"/>
      <c r="E20" s="18"/>
      <c r="F20" s="18"/>
      <c r="G20" s="17"/>
      <c r="H20" s="17">
        <f t="shared" ref="H5:H29" si="4">TRUNC(G20*F20, 0)</f>
        <v>0</v>
      </c>
      <c r="I20" s="17"/>
      <c r="J20" s="17">
        <f t="shared" ref="J6:J29" si="5">TRUNC(I20*F20, 0)</f>
        <v>0</v>
      </c>
      <c r="K20" s="17"/>
      <c r="L20" s="17">
        <f t="shared" ref="L6:L29" si="6">TRUNC(K20*F20, 0)</f>
        <v>0</v>
      </c>
      <c r="M20" s="16">
        <f t="shared" ref="M5:N29" si="7">TRUNC(G20+I20+K20, 0)</f>
        <v>0</v>
      </c>
      <c r="N20" s="16">
        <f t="shared" si="7"/>
        <v>0</v>
      </c>
      <c r="O20" s="16"/>
    </row>
    <row r="21" spans="1:15" ht="28.5" customHeight="1" x14ac:dyDescent="0.3">
      <c r="B21" s="57"/>
      <c r="C21" s="57"/>
      <c r="D21" s="57"/>
      <c r="E21" s="18"/>
      <c r="F21" s="18"/>
      <c r="G21" s="17"/>
      <c r="H21" s="17">
        <f t="shared" si="4"/>
        <v>0</v>
      </c>
      <c r="I21" s="17"/>
      <c r="J21" s="17">
        <f t="shared" si="5"/>
        <v>0</v>
      </c>
      <c r="K21" s="17"/>
      <c r="L21" s="17">
        <f t="shared" si="6"/>
        <v>0</v>
      </c>
      <c r="M21" s="16">
        <f t="shared" si="7"/>
        <v>0</v>
      </c>
      <c r="N21" s="16">
        <f t="shared" si="7"/>
        <v>0</v>
      </c>
      <c r="O21" s="16"/>
    </row>
    <row r="22" spans="1:15" ht="28.5" customHeight="1" x14ac:dyDescent="0.3">
      <c r="B22" s="57"/>
      <c r="C22" s="57"/>
      <c r="D22" s="57"/>
      <c r="E22" s="18"/>
      <c r="F22" s="18"/>
      <c r="G22" s="17"/>
      <c r="H22" s="17">
        <f t="shared" ref="H22:H23" si="8">TRUNC(G22*F22, 0)</f>
        <v>0</v>
      </c>
      <c r="I22" s="17"/>
      <c r="J22" s="17">
        <f t="shared" ref="J22:J23" si="9">TRUNC(I22*F22, 0)</f>
        <v>0</v>
      </c>
      <c r="K22" s="17"/>
      <c r="L22" s="17">
        <f t="shared" ref="L22:L23" si="10">TRUNC(K22*F22, 0)</f>
        <v>0</v>
      </c>
      <c r="M22" s="16">
        <f t="shared" si="7"/>
        <v>0</v>
      </c>
      <c r="N22" s="16">
        <f t="shared" ref="N22:N23" si="11">TRUNC(H22+J22+L22, 0)</f>
        <v>0</v>
      </c>
      <c r="O22" s="16"/>
    </row>
    <row r="23" spans="1:15" ht="28.5" customHeight="1" x14ac:dyDescent="0.3">
      <c r="B23" s="57"/>
      <c r="C23" s="57"/>
      <c r="D23" s="57"/>
      <c r="E23" s="18"/>
      <c r="F23" s="18"/>
      <c r="G23" s="17"/>
      <c r="H23" s="17">
        <f t="shared" si="8"/>
        <v>0</v>
      </c>
      <c r="I23" s="17"/>
      <c r="J23" s="17">
        <f t="shared" si="9"/>
        <v>0</v>
      </c>
      <c r="K23" s="17"/>
      <c r="L23" s="17">
        <f t="shared" si="10"/>
        <v>0</v>
      </c>
      <c r="M23" s="16">
        <f t="shared" si="7"/>
        <v>0</v>
      </c>
      <c r="N23" s="16">
        <f t="shared" si="11"/>
        <v>0</v>
      </c>
      <c r="O23" s="16"/>
    </row>
    <row r="24" spans="1:15" ht="28.5" customHeight="1" x14ac:dyDescent="0.3">
      <c r="B24" s="57"/>
      <c r="C24" s="57"/>
      <c r="D24" s="57"/>
      <c r="E24" s="18"/>
      <c r="F24" s="18"/>
      <c r="G24" s="17"/>
      <c r="H24" s="17">
        <f t="shared" si="4"/>
        <v>0</v>
      </c>
      <c r="I24" s="17"/>
      <c r="J24" s="17">
        <f t="shared" si="5"/>
        <v>0</v>
      </c>
      <c r="K24" s="17"/>
      <c r="L24" s="17">
        <f t="shared" si="6"/>
        <v>0</v>
      </c>
      <c r="M24" s="16">
        <f t="shared" si="7"/>
        <v>0</v>
      </c>
      <c r="N24" s="16">
        <f t="shared" si="7"/>
        <v>0</v>
      </c>
      <c r="O24" s="16"/>
    </row>
    <row r="25" spans="1:15" ht="28.5" customHeight="1" x14ac:dyDescent="0.3">
      <c r="B25" s="57"/>
      <c r="C25" s="57"/>
      <c r="D25" s="57"/>
      <c r="E25" s="18"/>
      <c r="F25" s="18"/>
      <c r="G25" s="17"/>
      <c r="H25" s="17">
        <f t="shared" si="4"/>
        <v>0</v>
      </c>
      <c r="I25" s="17"/>
      <c r="J25" s="17">
        <f t="shared" si="5"/>
        <v>0</v>
      </c>
      <c r="K25" s="17"/>
      <c r="L25" s="17">
        <f t="shared" si="6"/>
        <v>0</v>
      </c>
      <c r="M25" s="16">
        <f t="shared" si="7"/>
        <v>0</v>
      </c>
      <c r="N25" s="16">
        <f t="shared" si="7"/>
        <v>0</v>
      </c>
      <c r="O25" s="16"/>
    </row>
    <row r="26" spans="1:15" ht="28.5" customHeight="1" x14ac:dyDescent="0.3">
      <c r="B26" s="57"/>
      <c r="C26" s="57"/>
      <c r="D26" s="57"/>
      <c r="E26" s="18"/>
      <c r="F26" s="18"/>
      <c r="G26" s="17"/>
      <c r="H26" s="17">
        <f t="shared" si="4"/>
        <v>0</v>
      </c>
      <c r="I26" s="17"/>
      <c r="J26" s="17">
        <f t="shared" si="5"/>
        <v>0</v>
      </c>
      <c r="K26" s="17"/>
      <c r="L26" s="17">
        <f t="shared" si="6"/>
        <v>0</v>
      </c>
      <c r="M26" s="16">
        <f t="shared" si="7"/>
        <v>0</v>
      </c>
      <c r="N26" s="16">
        <f t="shared" si="7"/>
        <v>0</v>
      </c>
      <c r="O26" s="16"/>
    </row>
    <row r="27" spans="1:15" ht="28.5" customHeight="1" x14ac:dyDescent="0.3">
      <c r="B27" s="57"/>
      <c r="C27" s="57"/>
      <c r="D27" s="57"/>
      <c r="E27" s="18"/>
      <c r="F27" s="18"/>
      <c r="G27" s="17"/>
      <c r="H27" s="17">
        <f t="shared" si="4"/>
        <v>0</v>
      </c>
      <c r="I27" s="17"/>
      <c r="J27" s="17">
        <f t="shared" si="5"/>
        <v>0</v>
      </c>
      <c r="K27" s="17"/>
      <c r="L27" s="17">
        <f t="shared" si="6"/>
        <v>0</v>
      </c>
      <c r="M27" s="16">
        <f t="shared" si="7"/>
        <v>0</v>
      </c>
      <c r="N27" s="16">
        <f t="shared" si="7"/>
        <v>0</v>
      </c>
      <c r="O27" s="16"/>
    </row>
    <row r="28" spans="1:15" ht="28.5" customHeight="1" x14ac:dyDescent="0.3">
      <c r="B28" s="57"/>
      <c r="C28" s="57"/>
      <c r="D28" s="57"/>
      <c r="E28" s="18"/>
      <c r="F28" s="18"/>
      <c r="G28" s="17"/>
      <c r="H28" s="17">
        <f t="shared" ref="H28" si="12">TRUNC(G28*F28, 0)</f>
        <v>0</v>
      </c>
      <c r="I28" s="17"/>
      <c r="J28" s="17">
        <f t="shared" ref="J28" si="13">TRUNC(I28*F28, 0)</f>
        <v>0</v>
      </c>
      <c r="K28" s="17"/>
      <c r="L28" s="17">
        <f t="shared" ref="L28" si="14">TRUNC(K28*F28, 0)</f>
        <v>0</v>
      </c>
      <c r="M28" s="16">
        <f t="shared" si="7"/>
        <v>0</v>
      </c>
      <c r="N28" s="16">
        <f t="shared" ref="N28" si="15">TRUNC(H28+J28+L28, 0)</f>
        <v>0</v>
      </c>
      <c r="O28" s="16"/>
    </row>
    <row r="29" spans="1:15" ht="28.5" customHeight="1" x14ac:dyDescent="0.3">
      <c r="B29" s="57"/>
      <c r="C29" s="57"/>
      <c r="D29" s="57"/>
      <c r="E29" s="18"/>
      <c r="F29" s="18"/>
      <c r="G29" s="17"/>
      <c r="H29" s="17">
        <f t="shared" si="4"/>
        <v>0</v>
      </c>
      <c r="I29" s="17"/>
      <c r="J29" s="17">
        <f t="shared" si="5"/>
        <v>0</v>
      </c>
      <c r="K29" s="17"/>
      <c r="L29" s="17">
        <f t="shared" si="6"/>
        <v>0</v>
      </c>
      <c r="M29" s="16">
        <f t="shared" si="7"/>
        <v>0</v>
      </c>
      <c r="N29" s="16">
        <f t="shared" si="7"/>
        <v>0</v>
      </c>
      <c r="O29" s="16"/>
    </row>
    <row r="30" spans="1:15" s="60" customFormat="1" ht="28.5" customHeight="1" x14ac:dyDescent="0.3">
      <c r="A30" s="50"/>
      <c r="B30" s="59" t="s">
        <v>13</v>
      </c>
      <c r="C30" s="59"/>
      <c r="D30" s="59"/>
      <c r="E30" s="40"/>
      <c r="F30" s="40"/>
      <c r="G30" s="41"/>
      <c r="H30" s="42">
        <f>SUM(H5:H29)</f>
        <v>0</v>
      </c>
      <c r="I30" s="41"/>
      <c r="J30" s="42">
        <f>SUM(J5:J29)</f>
        <v>0</v>
      </c>
      <c r="K30" s="41"/>
      <c r="L30" s="42">
        <f>SUM(L5:L29)</f>
        <v>0</v>
      </c>
      <c r="M30" s="42"/>
      <c r="N30" s="42">
        <f>TRUNC(H30+J30+L30, 0)</f>
        <v>0</v>
      </c>
      <c r="O30" s="42"/>
    </row>
  </sheetData>
  <mergeCells count="12">
    <mergeCell ref="B5:C5"/>
    <mergeCell ref="B19:C19"/>
    <mergeCell ref="B1:O1"/>
    <mergeCell ref="D3:D4"/>
    <mergeCell ref="E3:E4"/>
    <mergeCell ref="F3:F4"/>
    <mergeCell ref="G3:H3"/>
    <mergeCell ref="I3:J3"/>
    <mergeCell ref="K3:L3"/>
    <mergeCell ref="M3:N3"/>
    <mergeCell ref="O3:O4"/>
    <mergeCell ref="B3:C4"/>
  </mergeCells>
  <phoneticPr fontId="3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61" fitToHeight="0" orientation="landscape" r:id="rId1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00B0F0"/>
  </sheetPr>
  <dimension ref="B1:P94"/>
  <sheetViews>
    <sheetView view="pageBreakPreview" zoomScale="85" zoomScaleSheetLayoutView="85" workbookViewId="0">
      <pane ySplit="4" topLeftCell="A5" activePane="bottomLeft" state="frozen"/>
      <selection pane="bottomLeft" activeCell="N11" sqref="N11"/>
    </sheetView>
  </sheetViews>
  <sheetFormatPr defaultRowHeight="28.5" customHeight="1" x14ac:dyDescent="0.3"/>
  <cols>
    <col min="1" max="1" width="3.625" style="47" customWidth="1"/>
    <col min="2" max="2" width="4.125" style="47" customWidth="1"/>
    <col min="3" max="3" width="56" style="47" customWidth="1"/>
    <col min="4" max="4" width="30.625" style="47" customWidth="1"/>
    <col min="5" max="5" width="6.625" style="54" customWidth="1"/>
    <col min="6" max="6" width="8.625" style="54" customWidth="1"/>
    <col min="7" max="7" width="11.625" style="47" customWidth="1"/>
    <col min="8" max="8" width="13.625" style="47" customWidth="1"/>
    <col min="9" max="9" width="11.625" style="47" customWidth="1"/>
    <col min="10" max="10" width="13.625" style="47" customWidth="1"/>
    <col min="11" max="11" width="11.625" style="47" customWidth="1"/>
    <col min="12" max="12" width="13.625" style="47" customWidth="1"/>
    <col min="13" max="13" width="11.625" style="47" customWidth="1"/>
    <col min="14" max="14" width="13.625" style="47" customWidth="1"/>
    <col min="15" max="15" width="10.625" style="47" customWidth="1"/>
    <col min="16" max="16" width="2.375" style="47" customWidth="1"/>
    <col min="17" max="16384" width="9" style="47"/>
  </cols>
  <sheetData>
    <row r="1" spans="2:16" ht="30" customHeight="1" x14ac:dyDescent="0.3">
      <c r="B1" s="121" t="s">
        <v>172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48"/>
    </row>
    <row r="2" spans="2:16" ht="28.5" customHeight="1" x14ac:dyDescent="0.3">
      <c r="B2" s="37" t="s">
        <v>173</v>
      </c>
      <c r="C2" s="37"/>
      <c r="D2" s="37"/>
      <c r="E2" s="37"/>
      <c r="F2" s="177"/>
      <c r="G2" s="37"/>
      <c r="H2" s="37"/>
      <c r="I2" s="37"/>
      <c r="J2" s="37"/>
      <c r="K2" s="37"/>
      <c r="L2" s="37"/>
      <c r="M2" s="37"/>
      <c r="N2" s="37"/>
      <c r="O2" s="37"/>
    </row>
    <row r="3" spans="2:16" ht="28.5" customHeight="1" x14ac:dyDescent="0.3">
      <c r="B3" s="127" t="s">
        <v>1</v>
      </c>
      <c r="C3" s="128"/>
      <c r="D3" s="122" t="s">
        <v>2</v>
      </c>
      <c r="E3" s="125" t="s">
        <v>3</v>
      </c>
      <c r="F3" s="178" t="s">
        <v>4</v>
      </c>
      <c r="G3" s="123" t="s">
        <v>5</v>
      </c>
      <c r="H3" s="124"/>
      <c r="I3" s="123" t="s">
        <v>8</v>
      </c>
      <c r="J3" s="124"/>
      <c r="K3" s="123" t="s">
        <v>9</v>
      </c>
      <c r="L3" s="124"/>
      <c r="M3" s="122" t="s">
        <v>10</v>
      </c>
      <c r="N3" s="122"/>
      <c r="O3" s="122" t="s">
        <v>174</v>
      </c>
    </row>
    <row r="4" spans="2:16" ht="28.5" customHeight="1" x14ac:dyDescent="0.3">
      <c r="B4" s="129"/>
      <c r="C4" s="130"/>
      <c r="D4" s="122"/>
      <c r="E4" s="126"/>
      <c r="F4" s="179"/>
      <c r="G4" s="49" t="s">
        <v>6</v>
      </c>
      <c r="H4" s="49" t="s">
        <v>7</v>
      </c>
      <c r="I4" s="49" t="s">
        <v>6</v>
      </c>
      <c r="J4" s="49" t="s">
        <v>7</v>
      </c>
      <c r="K4" s="49" t="s">
        <v>6</v>
      </c>
      <c r="L4" s="49" t="s">
        <v>7</v>
      </c>
      <c r="M4" s="49" t="s">
        <v>6</v>
      </c>
      <c r="N4" s="49" t="s">
        <v>7</v>
      </c>
      <c r="O4" s="122"/>
    </row>
    <row r="5" spans="2:16" s="96" customFormat="1" ht="28.5" customHeight="1" x14ac:dyDescent="0.3">
      <c r="B5" s="180" t="s">
        <v>175</v>
      </c>
      <c r="C5" s="181"/>
      <c r="D5" s="182"/>
      <c r="E5" s="183"/>
      <c r="F5" s="184"/>
      <c r="G5" s="182"/>
      <c r="H5" s="182"/>
      <c r="I5" s="182"/>
      <c r="J5" s="185">
        <f>SUM(J6,J12,J18,J25,J32,J38,J44,J50,J56,J62,J68,J74)</f>
        <v>0</v>
      </c>
      <c r="K5" s="182"/>
      <c r="L5" s="182"/>
      <c r="M5" s="182"/>
      <c r="N5" s="185">
        <f>SUM(N6,N12,N18,N25,N32,N38,N44,N50,N56,N62,N68,N74)</f>
        <v>0</v>
      </c>
      <c r="O5" s="182"/>
      <c r="P5" s="47"/>
    </row>
    <row r="6" spans="2:16" ht="28.5" customHeight="1" x14ac:dyDescent="0.3">
      <c r="B6" s="119" t="s">
        <v>176</v>
      </c>
      <c r="C6" s="120"/>
      <c r="D6" s="92"/>
      <c r="E6" s="93"/>
      <c r="F6" s="186"/>
      <c r="G6" s="94"/>
      <c r="H6" s="94">
        <f>SUM(H7:H11)</f>
        <v>0</v>
      </c>
      <c r="I6" s="94"/>
      <c r="J6" s="94">
        <f>SUM(J7:J11)</f>
        <v>0</v>
      </c>
      <c r="K6" s="94"/>
      <c r="L6" s="94">
        <f>SUM(L7:L11)</f>
        <v>0</v>
      </c>
      <c r="M6" s="95"/>
      <c r="N6" s="95">
        <f>SUM(N7:N11)</f>
        <v>0</v>
      </c>
      <c r="O6" s="95"/>
      <c r="P6" s="50"/>
    </row>
    <row r="7" spans="2:16" ht="28.5" customHeight="1" x14ac:dyDescent="0.3">
      <c r="B7" s="51"/>
      <c r="C7" s="131" t="s">
        <v>177</v>
      </c>
      <c r="D7" s="187" t="s">
        <v>178</v>
      </c>
      <c r="E7" s="52" t="s">
        <v>179</v>
      </c>
      <c r="F7" s="188"/>
      <c r="G7" s="44"/>
      <c r="H7" s="44">
        <f t="shared" ref="H7:H37" si="0">TRUNC(G7*F7, 0)</f>
        <v>0</v>
      </c>
      <c r="I7" s="44"/>
      <c r="J7" s="44">
        <f t="shared" ref="J7:J37" si="1">TRUNC(I7*F7, 0)</f>
        <v>0</v>
      </c>
      <c r="K7" s="44"/>
      <c r="L7" s="44">
        <f t="shared" ref="L7:L37" si="2">TRUNC(K7*F7, 0)</f>
        <v>0</v>
      </c>
      <c r="M7" s="45">
        <f t="shared" ref="M7:M71" si="3">TRUNC(G7+I7+K7)</f>
        <v>0</v>
      </c>
      <c r="N7" s="45">
        <f t="shared" ref="N7:N37" si="4">TRUNC(H7+J7+L7, 0)</f>
        <v>0</v>
      </c>
      <c r="O7" s="53"/>
    </row>
    <row r="8" spans="2:16" ht="28.5" customHeight="1" x14ac:dyDescent="0.3">
      <c r="B8" s="51"/>
      <c r="C8" s="132"/>
      <c r="D8" s="187" t="s">
        <v>180</v>
      </c>
      <c r="E8" s="52" t="s">
        <v>179</v>
      </c>
      <c r="F8" s="188"/>
      <c r="G8" s="44"/>
      <c r="H8" s="44">
        <f t="shared" si="0"/>
        <v>0</v>
      </c>
      <c r="I8" s="44"/>
      <c r="J8" s="44">
        <f t="shared" si="1"/>
        <v>0</v>
      </c>
      <c r="K8" s="44"/>
      <c r="L8" s="44">
        <f t="shared" si="2"/>
        <v>0</v>
      </c>
      <c r="M8" s="45">
        <f t="shared" si="3"/>
        <v>0</v>
      </c>
      <c r="N8" s="45">
        <f t="shared" si="4"/>
        <v>0</v>
      </c>
      <c r="O8" s="53"/>
    </row>
    <row r="9" spans="2:16" ht="28.5" customHeight="1" x14ac:dyDescent="0.3">
      <c r="B9" s="51"/>
      <c r="C9" s="132"/>
      <c r="D9" s="187" t="s">
        <v>181</v>
      </c>
      <c r="E9" s="52" t="s">
        <v>179</v>
      </c>
      <c r="F9" s="188"/>
      <c r="G9" s="44"/>
      <c r="H9" s="44">
        <f t="shared" si="0"/>
        <v>0</v>
      </c>
      <c r="I9" s="44"/>
      <c r="J9" s="44">
        <f t="shared" si="1"/>
        <v>0</v>
      </c>
      <c r="K9" s="44"/>
      <c r="L9" s="44">
        <f t="shared" si="2"/>
        <v>0</v>
      </c>
      <c r="M9" s="45">
        <f t="shared" si="3"/>
        <v>0</v>
      </c>
      <c r="N9" s="45">
        <f t="shared" si="4"/>
        <v>0</v>
      </c>
      <c r="O9" s="53"/>
    </row>
    <row r="10" spans="2:16" ht="28.5" customHeight="1" x14ac:dyDescent="0.3">
      <c r="B10" s="51"/>
      <c r="C10" s="132"/>
      <c r="D10" s="187" t="s">
        <v>182</v>
      </c>
      <c r="E10" s="52" t="s">
        <v>179</v>
      </c>
      <c r="F10" s="188"/>
      <c r="G10" s="44"/>
      <c r="H10" s="44">
        <f t="shared" si="0"/>
        <v>0</v>
      </c>
      <c r="I10" s="44"/>
      <c r="J10" s="44">
        <f t="shared" si="1"/>
        <v>0</v>
      </c>
      <c r="K10" s="44"/>
      <c r="L10" s="44">
        <f t="shared" si="2"/>
        <v>0</v>
      </c>
      <c r="M10" s="45">
        <f t="shared" si="3"/>
        <v>0</v>
      </c>
      <c r="N10" s="45">
        <f t="shared" si="4"/>
        <v>0</v>
      </c>
      <c r="O10" s="53"/>
    </row>
    <row r="11" spans="2:16" s="97" customFormat="1" ht="28.5" customHeight="1" x14ac:dyDescent="0.3">
      <c r="B11" s="51"/>
      <c r="C11" s="133"/>
      <c r="D11" s="187" t="s">
        <v>183</v>
      </c>
      <c r="E11" s="52" t="s">
        <v>179</v>
      </c>
      <c r="F11" s="188"/>
      <c r="G11" s="44"/>
      <c r="H11" s="44">
        <f t="shared" si="0"/>
        <v>0</v>
      </c>
      <c r="I11" s="44"/>
      <c r="J11" s="44">
        <f t="shared" si="1"/>
        <v>0</v>
      </c>
      <c r="K11" s="44"/>
      <c r="L11" s="44">
        <f t="shared" si="2"/>
        <v>0</v>
      </c>
      <c r="M11" s="45">
        <f t="shared" si="3"/>
        <v>0</v>
      </c>
      <c r="N11" s="45">
        <f t="shared" si="4"/>
        <v>0</v>
      </c>
      <c r="O11" s="53"/>
      <c r="P11" s="47"/>
    </row>
    <row r="12" spans="2:16" ht="28.5" customHeight="1" x14ac:dyDescent="0.3">
      <c r="B12" s="119" t="s">
        <v>184</v>
      </c>
      <c r="C12" s="120"/>
      <c r="D12" s="189"/>
      <c r="E12" s="93"/>
      <c r="F12" s="186"/>
      <c r="G12" s="94"/>
      <c r="H12" s="94">
        <f>SUM(H13:H17)</f>
        <v>0</v>
      </c>
      <c r="I12" s="94"/>
      <c r="J12" s="94">
        <f>SUM(J13:J17)</f>
        <v>0</v>
      </c>
      <c r="K12" s="94"/>
      <c r="L12" s="94">
        <f>SUM(L13:L17)</f>
        <v>0</v>
      </c>
      <c r="M12" s="190">
        <f t="shared" si="3"/>
        <v>0</v>
      </c>
      <c r="N12" s="95">
        <f>SUM(N13:N17)</f>
        <v>0</v>
      </c>
      <c r="O12" s="95"/>
    </row>
    <row r="13" spans="2:16" ht="28.5" customHeight="1" x14ac:dyDescent="0.3">
      <c r="B13" s="51"/>
      <c r="C13" s="131" t="s">
        <v>185</v>
      </c>
      <c r="D13" s="187" t="s">
        <v>167</v>
      </c>
      <c r="E13" s="52" t="s">
        <v>179</v>
      </c>
      <c r="F13" s="188"/>
      <c r="G13" s="44"/>
      <c r="H13" s="44">
        <f t="shared" si="0"/>
        <v>0</v>
      </c>
      <c r="I13" s="44"/>
      <c r="J13" s="44">
        <f t="shared" si="1"/>
        <v>0</v>
      </c>
      <c r="K13" s="44"/>
      <c r="L13" s="44">
        <f t="shared" si="2"/>
        <v>0</v>
      </c>
      <c r="M13" s="45">
        <f t="shared" si="3"/>
        <v>0</v>
      </c>
      <c r="N13" s="45">
        <f t="shared" si="4"/>
        <v>0</v>
      </c>
      <c r="O13" s="53"/>
    </row>
    <row r="14" spans="2:16" ht="28.5" customHeight="1" x14ac:dyDescent="0.3">
      <c r="B14" s="51"/>
      <c r="C14" s="132"/>
      <c r="D14" s="187" t="s">
        <v>169</v>
      </c>
      <c r="E14" s="52" t="s">
        <v>179</v>
      </c>
      <c r="F14" s="188"/>
      <c r="G14" s="44"/>
      <c r="H14" s="44">
        <f t="shared" si="0"/>
        <v>0</v>
      </c>
      <c r="I14" s="44"/>
      <c r="J14" s="44">
        <f t="shared" si="1"/>
        <v>0</v>
      </c>
      <c r="K14" s="44"/>
      <c r="L14" s="44">
        <f t="shared" si="2"/>
        <v>0</v>
      </c>
      <c r="M14" s="45">
        <f t="shared" si="3"/>
        <v>0</v>
      </c>
      <c r="N14" s="45">
        <f t="shared" si="4"/>
        <v>0</v>
      </c>
      <c r="O14" s="53"/>
    </row>
    <row r="15" spans="2:16" ht="28.5" customHeight="1" x14ac:dyDescent="0.3">
      <c r="B15" s="51"/>
      <c r="C15" s="132"/>
      <c r="D15" s="187" t="s">
        <v>168</v>
      </c>
      <c r="E15" s="52" t="s">
        <v>179</v>
      </c>
      <c r="F15" s="188"/>
      <c r="G15" s="44"/>
      <c r="H15" s="44">
        <f t="shared" si="0"/>
        <v>0</v>
      </c>
      <c r="I15" s="44"/>
      <c r="J15" s="44">
        <f t="shared" si="1"/>
        <v>0</v>
      </c>
      <c r="K15" s="44"/>
      <c r="L15" s="44">
        <f t="shared" si="2"/>
        <v>0</v>
      </c>
      <c r="M15" s="45">
        <f t="shared" si="3"/>
        <v>0</v>
      </c>
      <c r="N15" s="45">
        <f t="shared" si="4"/>
        <v>0</v>
      </c>
      <c r="O15" s="53"/>
    </row>
    <row r="16" spans="2:16" ht="28.5" customHeight="1" x14ac:dyDescent="0.3">
      <c r="B16" s="51"/>
      <c r="C16" s="132"/>
      <c r="D16" s="187" t="s">
        <v>170</v>
      </c>
      <c r="E16" s="52" t="s">
        <v>179</v>
      </c>
      <c r="F16" s="188"/>
      <c r="G16" s="44"/>
      <c r="H16" s="44">
        <f t="shared" si="0"/>
        <v>0</v>
      </c>
      <c r="I16" s="44"/>
      <c r="J16" s="44">
        <f t="shared" si="1"/>
        <v>0</v>
      </c>
      <c r="K16" s="44"/>
      <c r="L16" s="44">
        <f t="shared" si="2"/>
        <v>0</v>
      </c>
      <c r="M16" s="45">
        <f t="shared" si="3"/>
        <v>0</v>
      </c>
      <c r="N16" s="45">
        <f t="shared" si="4"/>
        <v>0</v>
      </c>
      <c r="O16" s="53"/>
    </row>
    <row r="17" spans="2:16" s="97" customFormat="1" ht="28.5" customHeight="1" x14ac:dyDescent="0.3">
      <c r="B17" s="51"/>
      <c r="C17" s="133"/>
      <c r="D17" s="187" t="s">
        <v>171</v>
      </c>
      <c r="E17" s="52" t="s">
        <v>179</v>
      </c>
      <c r="F17" s="188"/>
      <c r="G17" s="44"/>
      <c r="H17" s="44">
        <f t="shared" si="0"/>
        <v>0</v>
      </c>
      <c r="I17" s="44"/>
      <c r="J17" s="44">
        <f t="shared" si="1"/>
        <v>0</v>
      </c>
      <c r="K17" s="44"/>
      <c r="L17" s="44">
        <f t="shared" si="2"/>
        <v>0</v>
      </c>
      <c r="M17" s="45">
        <f t="shared" si="3"/>
        <v>0</v>
      </c>
      <c r="N17" s="45">
        <f t="shared" si="4"/>
        <v>0</v>
      </c>
      <c r="O17" s="53"/>
      <c r="P17" s="47"/>
    </row>
    <row r="18" spans="2:16" ht="28.5" customHeight="1" x14ac:dyDescent="0.3">
      <c r="B18" s="119" t="s">
        <v>186</v>
      </c>
      <c r="C18" s="120"/>
      <c r="D18" s="189"/>
      <c r="E18" s="93"/>
      <c r="F18" s="186"/>
      <c r="G18" s="94"/>
      <c r="H18" s="94">
        <f>SUM(H19:H24)</f>
        <v>0</v>
      </c>
      <c r="I18" s="94"/>
      <c r="J18" s="94">
        <f>SUM(J19:J24)</f>
        <v>0</v>
      </c>
      <c r="K18" s="94"/>
      <c r="L18" s="94">
        <f>SUM(L19:L24)</f>
        <v>0</v>
      </c>
      <c r="M18" s="190">
        <f t="shared" si="3"/>
        <v>0</v>
      </c>
      <c r="N18" s="95">
        <f>SUM(N19:N24)</f>
        <v>0</v>
      </c>
      <c r="O18" s="95"/>
    </row>
    <row r="19" spans="2:16" ht="28.5" customHeight="1" x14ac:dyDescent="0.3">
      <c r="B19" s="51"/>
      <c r="C19" s="134" t="s">
        <v>187</v>
      </c>
      <c r="D19" s="187" t="s">
        <v>167</v>
      </c>
      <c r="E19" s="52" t="s">
        <v>179</v>
      </c>
      <c r="F19" s="188"/>
      <c r="G19" s="44"/>
      <c r="H19" s="44">
        <f t="shared" si="0"/>
        <v>0</v>
      </c>
      <c r="I19" s="44"/>
      <c r="J19" s="44">
        <f t="shared" si="1"/>
        <v>0</v>
      </c>
      <c r="K19" s="44"/>
      <c r="L19" s="44">
        <f t="shared" si="2"/>
        <v>0</v>
      </c>
      <c r="M19" s="45">
        <f t="shared" si="3"/>
        <v>0</v>
      </c>
      <c r="N19" s="45">
        <f t="shared" si="4"/>
        <v>0</v>
      </c>
      <c r="O19" s="53"/>
    </row>
    <row r="20" spans="2:16" ht="28.5" customHeight="1" x14ac:dyDescent="0.3">
      <c r="B20" s="51"/>
      <c r="C20" s="135"/>
      <c r="D20" s="187" t="s">
        <v>169</v>
      </c>
      <c r="E20" s="52" t="s">
        <v>179</v>
      </c>
      <c r="F20" s="188"/>
      <c r="G20" s="44"/>
      <c r="H20" s="44">
        <f t="shared" si="0"/>
        <v>0</v>
      </c>
      <c r="I20" s="44"/>
      <c r="J20" s="44">
        <f t="shared" si="1"/>
        <v>0</v>
      </c>
      <c r="K20" s="44"/>
      <c r="L20" s="44">
        <f t="shared" si="2"/>
        <v>0</v>
      </c>
      <c r="M20" s="45">
        <f t="shared" si="3"/>
        <v>0</v>
      </c>
      <c r="N20" s="45">
        <f t="shared" si="4"/>
        <v>0</v>
      </c>
      <c r="O20" s="53"/>
    </row>
    <row r="21" spans="2:16" ht="28.5" customHeight="1" x14ac:dyDescent="0.3">
      <c r="B21" s="51"/>
      <c r="C21" s="135"/>
      <c r="D21" s="187" t="s">
        <v>168</v>
      </c>
      <c r="E21" s="52" t="s">
        <v>179</v>
      </c>
      <c r="F21" s="188"/>
      <c r="G21" s="44"/>
      <c r="H21" s="44">
        <f t="shared" si="0"/>
        <v>0</v>
      </c>
      <c r="I21" s="44"/>
      <c r="J21" s="44">
        <f t="shared" si="1"/>
        <v>0</v>
      </c>
      <c r="K21" s="44"/>
      <c r="L21" s="44">
        <f t="shared" si="2"/>
        <v>0</v>
      </c>
      <c r="M21" s="45">
        <f t="shared" si="3"/>
        <v>0</v>
      </c>
      <c r="N21" s="45">
        <f t="shared" si="4"/>
        <v>0</v>
      </c>
      <c r="O21" s="53"/>
    </row>
    <row r="22" spans="2:16" ht="28.5" customHeight="1" x14ac:dyDescent="0.3">
      <c r="B22" s="51"/>
      <c r="C22" s="135"/>
      <c r="D22" s="187" t="s">
        <v>170</v>
      </c>
      <c r="E22" s="52" t="s">
        <v>179</v>
      </c>
      <c r="F22" s="188"/>
      <c r="G22" s="44"/>
      <c r="H22" s="44">
        <f t="shared" si="0"/>
        <v>0</v>
      </c>
      <c r="I22" s="44"/>
      <c r="J22" s="44">
        <f t="shared" si="1"/>
        <v>0</v>
      </c>
      <c r="K22" s="44"/>
      <c r="L22" s="44">
        <f t="shared" si="2"/>
        <v>0</v>
      </c>
      <c r="M22" s="45">
        <f t="shared" si="3"/>
        <v>0</v>
      </c>
      <c r="N22" s="45">
        <f t="shared" si="4"/>
        <v>0</v>
      </c>
      <c r="O22" s="53"/>
    </row>
    <row r="23" spans="2:16" ht="28.5" customHeight="1" x14ac:dyDescent="0.3">
      <c r="B23" s="51"/>
      <c r="C23" s="135"/>
      <c r="D23" s="187" t="s">
        <v>171</v>
      </c>
      <c r="E23" s="52" t="s">
        <v>179</v>
      </c>
      <c r="F23" s="188"/>
      <c r="G23" s="44"/>
      <c r="H23" s="44">
        <f t="shared" si="0"/>
        <v>0</v>
      </c>
      <c r="I23" s="44"/>
      <c r="J23" s="44">
        <f t="shared" si="1"/>
        <v>0</v>
      </c>
      <c r="K23" s="44"/>
      <c r="L23" s="44">
        <f t="shared" si="2"/>
        <v>0</v>
      </c>
      <c r="M23" s="45">
        <f t="shared" si="3"/>
        <v>0</v>
      </c>
      <c r="N23" s="45">
        <f t="shared" si="4"/>
        <v>0</v>
      </c>
      <c r="O23" s="53"/>
    </row>
    <row r="24" spans="2:16" s="97" customFormat="1" ht="28.5" customHeight="1" x14ac:dyDescent="0.3">
      <c r="B24" s="51"/>
      <c r="C24" s="136"/>
      <c r="D24" s="187" t="s">
        <v>188</v>
      </c>
      <c r="E24" s="52" t="s">
        <v>179</v>
      </c>
      <c r="F24" s="188"/>
      <c r="G24" s="44"/>
      <c r="H24" s="44">
        <f t="shared" si="0"/>
        <v>0</v>
      </c>
      <c r="I24" s="44"/>
      <c r="J24" s="44">
        <f t="shared" si="1"/>
        <v>0</v>
      </c>
      <c r="K24" s="44"/>
      <c r="L24" s="44">
        <f t="shared" si="2"/>
        <v>0</v>
      </c>
      <c r="M24" s="45">
        <f t="shared" si="3"/>
        <v>0</v>
      </c>
      <c r="N24" s="45">
        <f t="shared" si="4"/>
        <v>0</v>
      </c>
      <c r="O24" s="53"/>
      <c r="P24" s="47"/>
    </row>
    <row r="25" spans="2:16" ht="28.5" customHeight="1" x14ac:dyDescent="0.3">
      <c r="B25" s="119" t="s">
        <v>189</v>
      </c>
      <c r="C25" s="120"/>
      <c r="D25" s="189"/>
      <c r="E25" s="93"/>
      <c r="F25" s="186"/>
      <c r="G25" s="94"/>
      <c r="H25" s="94">
        <f>SUM(H26:H31)</f>
        <v>0</v>
      </c>
      <c r="I25" s="94"/>
      <c r="J25" s="94">
        <f>SUM(J26:J31)</f>
        <v>0</v>
      </c>
      <c r="K25" s="94"/>
      <c r="L25" s="94">
        <f>SUM(L26:L31)</f>
        <v>0</v>
      </c>
      <c r="M25" s="190">
        <f t="shared" si="3"/>
        <v>0</v>
      </c>
      <c r="N25" s="95">
        <f>SUM(N26:N31)</f>
        <v>0</v>
      </c>
      <c r="O25" s="95"/>
    </row>
    <row r="26" spans="2:16" ht="28.5" customHeight="1" x14ac:dyDescent="0.3">
      <c r="B26" s="51"/>
      <c r="C26" s="131" t="s">
        <v>190</v>
      </c>
      <c r="D26" s="187" t="s">
        <v>167</v>
      </c>
      <c r="E26" s="52" t="s">
        <v>179</v>
      </c>
      <c r="F26" s="188"/>
      <c r="G26" s="44"/>
      <c r="H26" s="44">
        <f t="shared" si="0"/>
        <v>0</v>
      </c>
      <c r="I26" s="44"/>
      <c r="J26" s="44">
        <f t="shared" si="1"/>
        <v>0</v>
      </c>
      <c r="K26" s="44"/>
      <c r="L26" s="44">
        <f t="shared" si="2"/>
        <v>0</v>
      </c>
      <c r="M26" s="45">
        <f t="shared" si="3"/>
        <v>0</v>
      </c>
      <c r="N26" s="45">
        <f t="shared" si="4"/>
        <v>0</v>
      </c>
      <c r="O26" s="53"/>
    </row>
    <row r="27" spans="2:16" ht="28.5" customHeight="1" x14ac:dyDescent="0.3">
      <c r="B27" s="51"/>
      <c r="C27" s="191"/>
      <c r="D27" s="187" t="s">
        <v>191</v>
      </c>
      <c r="E27" s="52" t="s">
        <v>192</v>
      </c>
      <c r="F27" s="188"/>
      <c r="G27" s="44"/>
      <c r="H27" s="44"/>
      <c r="I27" s="44"/>
      <c r="J27" s="44">
        <f t="shared" si="1"/>
        <v>0</v>
      </c>
      <c r="K27" s="44"/>
      <c r="L27" s="44"/>
      <c r="M27" s="45">
        <f t="shared" si="3"/>
        <v>0</v>
      </c>
      <c r="N27" s="45">
        <f t="shared" si="4"/>
        <v>0</v>
      </c>
      <c r="O27" s="53"/>
    </row>
    <row r="28" spans="2:16" ht="28.5" customHeight="1" x14ac:dyDescent="0.3">
      <c r="B28" s="51"/>
      <c r="C28" s="132"/>
      <c r="D28" s="187" t="s">
        <v>169</v>
      </c>
      <c r="E28" s="52" t="s">
        <v>179</v>
      </c>
      <c r="F28" s="188"/>
      <c r="G28" s="44"/>
      <c r="H28" s="44">
        <f t="shared" si="0"/>
        <v>0</v>
      </c>
      <c r="I28" s="44"/>
      <c r="J28" s="44">
        <f t="shared" si="1"/>
        <v>0</v>
      </c>
      <c r="K28" s="44"/>
      <c r="L28" s="44">
        <f t="shared" si="2"/>
        <v>0</v>
      </c>
      <c r="M28" s="45">
        <f t="shared" si="3"/>
        <v>0</v>
      </c>
      <c r="N28" s="45">
        <f t="shared" si="4"/>
        <v>0</v>
      </c>
      <c r="O28" s="53"/>
    </row>
    <row r="29" spans="2:16" ht="28.5" customHeight="1" x14ac:dyDescent="0.3">
      <c r="B29" s="51"/>
      <c r="C29" s="132"/>
      <c r="D29" s="187" t="s">
        <v>168</v>
      </c>
      <c r="E29" s="52" t="s">
        <v>179</v>
      </c>
      <c r="F29" s="188"/>
      <c r="G29" s="44"/>
      <c r="H29" s="44">
        <f t="shared" si="0"/>
        <v>0</v>
      </c>
      <c r="I29" s="44"/>
      <c r="J29" s="44">
        <f t="shared" si="1"/>
        <v>0</v>
      </c>
      <c r="K29" s="44"/>
      <c r="L29" s="44">
        <f t="shared" si="2"/>
        <v>0</v>
      </c>
      <c r="M29" s="45">
        <f t="shared" si="3"/>
        <v>0</v>
      </c>
      <c r="N29" s="45">
        <f t="shared" si="4"/>
        <v>0</v>
      </c>
      <c r="O29" s="53"/>
    </row>
    <row r="30" spans="2:16" ht="28.5" customHeight="1" x14ac:dyDescent="0.3">
      <c r="B30" s="51"/>
      <c r="C30" s="132"/>
      <c r="D30" s="187" t="s">
        <v>170</v>
      </c>
      <c r="E30" s="52" t="s">
        <v>179</v>
      </c>
      <c r="F30" s="188"/>
      <c r="G30" s="44"/>
      <c r="H30" s="44">
        <f t="shared" si="0"/>
        <v>0</v>
      </c>
      <c r="I30" s="44"/>
      <c r="J30" s="44">
        <f t="shared" si="1"/>
        <v>0</v>
      </c>
      <c r="K30" s="44"/>
      <c r="L30" s="44">
        <f t="shared" si="2"/>
        <v>0</v>
      </c>
      <c r="M30" s="45">
        <f t="shared" si="3"/>
        <v>0</v>
      </c>
      <c r="N30" s="45">
        <f t="shared" si="4"/>
        <v>0</v>
      </c>
      <c r="O30" s="53"/>
    </row>
    <row r="31" spans="2:16" ht="28.5" customHeight="1" x14ac:dyDescent="0.3">
      <c r="B31" s="51"/>
      <c r="C31" s="133"/>
      <c r="D31" s="187" t="s">
        <v>171</v>
      </c>
      <c r="E31" s="52" t="s">
        <v>179</v>
      </c>
      <c r="F31" s="188"/>
      <c r="G31" s="44"/>
      <c r="H31" s="44">
        <f t="shared" si="0"/>
        <v>0</v>
      </c>
      <c r="I31" s="44"/>
      <c r="J31" s="44">
        <f t="shared" si="1"/>
        <v>0</v>
      </c>
      <c r="K31" s="44"/>
      <c r="L31" s="44">
        <f t="shared" si="2"/>
        <v>0</v>
      </c>
      <c r="M31" s="45">
        <f t="shared" si="3"/>
        <v>0</v>
      </c>
      <c r="N31" s="45">
        <f t="shared" si="4"/>
        <v>0</v>
      </c>
      <c r="O31" s="53"/>
    </row>
    <row r="32" spans="2:16" ht="28.5" customHeight="1" x14ac:dyDescent="0.3">
      <c r="B32" s="119" t="s">
        <v>193</v>
      </c>
      <c r="C32" s="120"/>
      <c r="D32" s="189"/>
      <c r="E32" s="93"/>
      <c r="F32" s="186"/>
      <c r="G32" s="94"/>
      <c r="H32" s="94">
        <f>SUM(H33:H37)</f>
        <v>0</v>
      </c>
      <c r="I32" s="94"/>
      <c r="J32" s="94">
        <f>SUM(J33:J37)</f>
        <v>0</v>
      </c>
      <c r="K32" s="94"/>
      <c r="L32" s="94">
        <f>SUM(L33:L37)</f>
        <v>0</v>
      </c>
      <c r="M32" s="190">
        <f t="shared" si="3"/>
        <v>0</v>
      </c>
      <c r="N32" s="95">
        <f>SUM(N33:N37)</f>
        <v>0</v>
      </c>
      <c r="O32" s="95"/>
    </row>
    <row r="33" spans="2:16" ht="28.5" customHeight="1" x14ac:dyDescent="0.3">
      <c r="B33" s="51"/>
      <c r="C33" s="131" t="s">
        <v>194</v>
      </c>
      <c r="D33" s="187" t="s">
        <v>178</v>
      </c>
      <c r="E33" s="46" t="s">
        <v>179</v>
      </c>
      <c r="F33" s="188"/>
      <c r="G33" s="44"/>
      <c r="H33" s="44">
        <f t="shared" si="0"/>
        <v>0</v>
      </c>
      <c r="I33" s="44"/>
      <c r="J33" s="44">
        <f t="shared" si="1"/>
        <v>0</v>
      </c>
      <c r="K33" s="44"/>
      <c r="L33" s="44">
        <f t="shared" si="2"/>
        <v>0</v>
      </c>
      <c r="M33" s="45">
        <f t="shared" si="3"/>
        <v>0</v>
      </c>
      <c r="N33" s="45">
        <f t="shared" si="4"/>
        <v>0</v>
      </c>
      <c r="O33" s="45"/>
    </row>
    <row r="34" spans="2:16" ht="28.5" customHeight="1" x14ac:dyDescent="0.3">
      <c r="B34" s="51"/>
      <c r="C34" s="132"/>
      <c r="D34" s="187" t="s">
        <v>180</v>
      </c>
      <c r="E34" s="46" t="s">
        <v>179</v>
      </c>
      <c r="F34" s="188"/>
      <c r="G34" s="44"/>
      <c r="H34" s="44">
        <f t="shared" si="0"/>
        <v>0</v>
      </c>
      <c r="I34" s="44"/>
      <c r="J34" s="44">
        <f t="shared" si="1"/>
        <v>0</v>
      </c>
      <c r="K34" s="44"/>
      <c r="L34" s="44">
        <f t="shared" si="2"/>
        <v>0</v>
      </c>
      <c r="M34" s="45">
        <f t="shared" si="3"/>
        <v>0</v>
      </c>
      <c r="N34" s="45">
        <f t="shared" si="4"/>
        <v>0</v>
      </c>
      <c r="O34" s="45"/>
    </row>
    <row r="35" spans="2:16" s="97" customFormat="1" ht="28.5" customHeight="1" x14ac:dyDescent="0.3">
      <c r="B35" s="51"/>
      <c r="C35" s="132"/>
      <c r="D35" s="187" t="s">
        <v>181</v>
      </c>
      <c r="E35" s="46" t="s">
        <v>179</v>
      </c>
      <c r="F35" s="188"/>
      <c r="G35" s="44"/>
      <c r="H35" s="44">
        <f t="shared" si="0"/>
        <v>0</v>
      </c>
      <c r="I35" s="44"/>
      <c r="J35" s="44">
        <f t="shared" si="1"/>
        <v>0</v>
      </c>
      <c r="K35" s="44"/>
      <c r="L35" s="44">
        <f t="shared" si="2"/>
        <v>0</v>
      </c>
      <c r="M35" s="45">
        <f t="shared" si="3"/>
        <v>0</v>
      </c>
      <c r="N35" s="45">
        <f t="shared" si="4"/>
        <v>0</v>
      </c>
      <c r="O35" s="45"/>
      <c r="P35" s="47"/>
    </row>
    <row r="36" spans="2:16" ht="28.5" customHeight="1" x14ac:dyDescent="0.3">
      <c r="B36" s="51"/>
      <c r="C36" s="132"/>
      <c r="D36" s="187" t="s">
        <v>182</v>
      </c>
      <c r="E36" s="46" t="s">
        <v>179</v>
      </c>
      <c r="F36" s="188"/>
      <c r="G36" s="44"/>
      <c r="H36" s="44">
        <f t="shared" si="0"/>
        <v>0</v>
      </c>
      <c r="I36" s="44"/>
      <c r="J36" s="44">
        <f t="shared" si="1"/>
        <v>0</v>
      </c>
      <c r="K36" s="44"/>
      <c r="L36" s="44">
        <f t="shared" si="2"/>
        <v>0</v>
      </c>
      <c r="M36" s="45">
        <f t="shared" si="3"/>
        <v>0</v>
      </c>
      <c r="N36" s="45">
        <f t="shared" si="4"/>
        <v>0</v>
      </c>
      <c r="O36" s="45"/>
    </row>
    <row r="37" spans="2:16" ht="28.5" customHeight="1" x14ac:dyDescent="0.3">
      <c r="B37" s="51"/>
      <c r="C37" s="133"/>
      <c r="D37" s="187" t="s">
        <v>183</v>
      </c>
      <c r="E37" s="46" t="s">
        <v>179</v>
      </c>
      <c r="F37" s="188"/>
      <c r="G37" s="44"/>
      <c r="H37" s="44">
        <f t="shared" si="0"/>
        <v>0</v>
      </c>
      <c r="I37" s="44"/>
      <c r="J37" s="44">
        <f t="shared" si="1"/>
        <v>0</v>
      </c>
      <c r="K37" s="44"/>
      <c r="L37" s="44">
        <f t="shared" si="2"/>
        <v>0</v>
      </c>
      <c r="M37" s="45">
        <f t="shared" si="3"/>
        <v>0</v>
      </c>
      <c r="N37" s="45">
        <f t="shared" si="4"/>
        <v>0</v>
      </c>
      <c r="O37" s="45"/>
    </row>
    <row r="38" spans="2:16" ht="28.5" customHeight="1" x14ac:dyDescent="0.3">
      <c r="B38" s="119" t="s">
        <v>195</v>
      </c>
      <c r="C38" s="120"/>
      <c r="D38" s="189"/>
      <c r="E38" s="93"/>
      <c r="F38" s="186"/>
      <c r="G38" s="94"/>
      <c r="H38" s="94">
        <f>SUM(H39:H43)</f>
        <v>0</v>
      </c>
      <c r="I38" s="94"/>
      <c r="J38" s="94">
        <f>SUM(J39:J43)</f>
        <v>0</v>
      </c>
      <c r="K38" s="94"/>
      <c r="L38" s="94">
        <f>SUM(L39:L43)</f>
        <v>0</v>
      </c>
      <c r="M38" s="190">
        <f t="shared" si="3"/>
        <v>0</v>
      </c>
      <c r="N38" s="95">
        <f>SUM(N39:N43)</f>
        <v>0</v>
      </c>
      <c r="O38" s="95"/>
    </row>
    <row r="39" spans="2:16" ht="28.5" customHeight="1" x14ac:dyDescent="0.3">
      <c r="B39" s="51"/>
      <c r="C39" s="131" t="s">
        <v>196</v>
      </c>
      <c r="D39" s="187" t="s">
        <v>178</v>
      </c>
      <c r="E39" s="46" t="s">
        <v>179</v>
      </c>
      <c r="F39" s="188"/>
      <c r="G39" s="44"/>
      <c r="H39" s="44">
        <f>TRUNC(G39*F39, 0)</f>
        <v>0</v>
      </c>
      <c r="I39" s="44"/>
      <c r="J39" s="44">
        <f>TRUNC(I39*F39, 0)</f>
        <v>0</v>
      </c>
      <c r="K39" s="44"/>
      <c r="L39" s="44">
        <f>TRUNC(K39*F39, 0)</f>
        <v>0</v>
      </c>
      <c r="M39" s="45">
        <f t="shared" si="3"/>
        <v>0</v>
      </c>
      <c r="N39" s="45">
        <f>TRUNC(H39+J39+L39, 0)</f>
        <v>0</v>
      </c>
      <c r="O39" s="45"/>
    </row>
    <row r="40" spans="2:16" ht="28.5" customHeight="1" x14ac:dyDescent="0.3">
      <c r="B40" s="51"/>
      <c r="C40" s="132"/>
      <c r="D40" s="187" t="s">
        <v>180</v>
      </c>
      <c r="E40" s="46" t="s">
        <v>179</v>
      </c>
      <c r="F40" s="188"/>
      <c r="G40" s="44"/>
      <c r="H40" s="44">
        <f>TRUNC(G40*F40, 0)</f>
        <v>0</v>
      </c>
      <c r="I40" s="44"/>
      <c r="J40" s="44">
        <f>TRUNC(I40*F40, 0)</f>
        <v>0</v>
      </c>
      <c r="K40" s="44"/>
      <c r="L40" s="44">
        <f>TRUNC(K40*F40, 0)</f>
        <v>0</v>
      </c>
      <c r="M40" s="45">
        <f t="shared" si="3"/>
        <v>0</v>
      </c>
      <c r="N40" s="45">
        <f>TRUNC(H40+J40+L40, 0)</f>
        <v>0</v>
      </c>
      <c r="O40" s="45"/>
    </row>
    <row r="41" spans="2:16" s="97" customFormat="1" ht="28.5" customHeight="1" x14ac:dyDescent="0.3">
      <c r="B41" s="51"/>
      <c r="C41" s="132"/>
      <c r="D41" s="187" t="s">
        <v>181</v>
      </c>
      <c r="E41" s="46" t="s">
        <v>179</v>
      </c>
      <c r="F41" s="188"/>
      <c r="G41" s="44"/>
      <c r="H41" s="44">
        <f>TRUNC(G41*F41, 0)</f>
        <v>0</v>
      </c>
      <c r="I41" s="44"/>
      <c r="J41" s="44">
        <f>TRUNC(I41*F41, 0)</f>
        <v>0</v>
      </c>
      <c r="K41" s="44"/>
      <c r="L41" s="44">
        <f>TRUNC(K41*F41, 0)</f>
        <v>0</v>
      </c>
      <c r="M41" s="45">
        <f t="shared" si="3"/>
        <v>0</v>
      </c>
      <c r="N41" s="45">
        <f>TRUNC(H41+J41+L41, 0)</f>
        <v>0</v>
      </c>
      <c r="O41" s="45"/>
      <c r="P41" s="47"/>
    </row>
    <row r="42" spans="2:16" ht="28.5" customHeight="1" x14ac:dyDescent="0.3">
      <c r="B42" s="51"/>
      <c r="C42" s="132"/>
      <c r="D42" s="187" t="s">
        <v>182</v>
      </c>
      <c r="E42" s="46" t="s">
        <v>179</v>
      </c>
      <c r="F42" s="188"/>
      <c r="G42" s="44"/>
      <c r="H42" s="44">
        <f>TRUNC(G42*F42, 0)</f>
        <v>0</v>
      </c>
      <c r="I42" s="44"/>
      <c r="J42" s="44">
        <f>TRUNC(I42*F42, 0)</f>
        <v>0</v>
      </c>
      <c r="K42" s="44"/>
      <c r="L42" s="44">
        <f>TRUNC(K42*F42, 0)</f>
        <v>0</v>
      </c>
      <c r="M42" s="45">
        <f t="shared" si="3"/>
        <v>0</v>
      </c>
      <c r="N42" s="45">
        <f>TRUNC(H42+J42+L42, 0)</f>
        <v>0</v>
      </c>
      <c r="O42" s="45"/>
    </row>
    <row r="43" spans="2:16" ht="28.5" customHeight="1" x14ac:dyDescent="0.3">
      <c r="B43" s="51"/>
      <c r="C43" s="133"/>
      <c r="D43" s="187" t="s">
        <v>183</v>
      </c>
      <c r="E43" s="46" t="s">
        <v>179</v>
      </c>
      <c r="F43" s="188"/>
      <c r="G43" s="44"/>
      <c r="H43" s="44">
        <f>TRUNC(G43*F43, 0)</f>
        <v>0</v>
      </c>
      <c r="I43" s="44"/>
      <c r="J43" s="44">
        <f>TRUNC(I43*F43, 0)</f>
        <v>0</v>
      </c>
      <c r="K43" s="44"/>
      <c r="L43" s="44">
        <f>TRUNC(K43*F43, 0)</f>
        <v>0</v>
      </c>
      <c r="M43" s="45">
        <f t="shared" si="3"/>
        <v>0</v>
      </c>
      <c r="N43" s="45">
        <f>TRUNC(H43+J43+L43, 0)</f>
        <v>0</v>
      </c>
      <c r="O43" s="45"/>
    </row>
    <row r="44" spans="2:16" ht="28.5" customHeight="1" x14ac:dyDescent="0.3">
      <c r="B44" s="119" t="s">
        <v>197</v>
      </c>
      <c r="C44" s="120"/>
      <c r="D44" s="189"/>
      <c r="E44" s="93"/>
      <c r="F44" s="186"/>
      <c r="G44" s="94"/>
      <c r="H44" s="94">
        <f>SUM(H45:H49)</f>
        <v>0</v>
      </c>
      <c r="I44" s="94"/>
      <c r="J44" s="94">
        <f>SUM(J45:J49)</f>
        <v>0</v>
      </c>
      <c r="K44" s="94"/>
      <c r="L44" s="94">
        <f>SUM(L45:L49)</f>
        <v>0</v>
      </c>
      <c r="M44" s="190">
        <f t="shared" si="3"/>
        <v>0</v>
      </c>
      <c r="N44" s="95">
        <f>SUM(N45:N49)</f>
        <v>0</v>
      </c>
      <c r="O44" s="95"/>
    </row>
    <row r="45" spans="2:16" ht="28.5" customHeight="1" x14ac:dyDescent="0.3">
      <c r="B45" s="51"/>
      <c r="C45" s="131" t="s">
        <v>198</v>
      </c>
      <c r="D45" s="187" t="s">
        <v>178</v>
      </c>
      <c r="E45" s="46" t="s">
        <v>179</v>
      </c>
      <c r="F45" s="188"/>
      <c r="G45" s="44"/>
      <c r="H45" s="44">
        <f>TRUNC(G45*F45, 0)</f>
        <v>0</v>
      </c>
      <c r="I45" s="44"/>
      <c r="J45" s="44">
        <f>TRUNC(I45*F45, 0)</f>
        <v>0</v>
      </c>
      <c r="K45" s="44"/>
      <c r="L45" s="44">
        <f>TRUNC(K45*F45, 0)</f>
        <v>0</v>
      </c>
      <c r="M45" s="45">
        <f t="shared" si="3"/>
        <v>0</v>
      </c>
      <c r="N45" s="45">
        <f>TRUNC(H45+J45+L45, 0)</f>
        <v>0</v>
      </c>
      <c r="O45" s="45"/>
    </row>
    <row r="46" spans="2:16" ht="28.5" customHeight="1" x14ac:dyDescent="0.3">
      <c r="B46" s="51"/>
      <c r="C46" s="132"/>
      <c r="D46" s="187" t="s">
        <v>180</v>
      </c>
      <c r="E46" s="46" t="s">
        <v>179</v>
      </c>
      <c r="F46" s="188"/>
      <c r="G46" s="44"/>
      <c r="H46" s="44">
        <f>TRUNC(G46*F46, 0)</f>
        <v>0</v>
      </c>
      <c r="I46" s="44"/>
      <c r="J46" s="44">
        <f>TRUNC(I46*F46, 0)</f>
        <v>0</v>
      </c>
      <c r="K46" s="44"/>
      <c r="L46" s="44">
        <f>TRUNC(K46*F46, 0)</f>
        <v>0</v>
      </c>
      <c r="M46" s="45">
        <f t="shared" si="3"/>
        <v>0</v>
      </c>
      <c r="N46" s="45">
        <f>TRUNC(H46+J46+L46, 0)</f>
        <v>0</v>
      </c>
      <c r="O46" s="45"/>
    </row>
    <row r="47" spans="2:16" s="97" customFormat="1" ht="28.5" customHeight="1" x14ac:dyDescent="0.3">
      <c r="B47" s="51"/>
      <c r="C47" s="132"/>
      <c r="D47" s="187" t="s">
        <v>181</v>
      </c>
      <c r="E47" s="46" t="s">
        <v>179</v>
      </c>
      <c r="F47" s="188"/>
      <c r="G47" s="44"/>
      <c r="H47" s="44">
        <f>TRUNC(G47*F47, 0)</f>
        <v>0</v>
      </c>
      <c r="I47" s="44"/>
      <c r="J47" s="44">
        <f>TRUNC(I47*F47, 0)</f>
        <v>0</v>
      </c>
      <c r="K47" s="44"/>
      <c r="L47" s="44">
        <f>TRUNC(K47*F47, 0)</f>
        <v>0</v>
      </c>
      <c r="M47" s="45">
        <f t="shared" si="3"/>
        <v>0</v>
      </c>
      <c r="N47" s="45">
        <f>TRUNC(H47+J47+L47, 0)</f>
        <v>0</v>
      </c>
      <c r="O47" s="45"/>
      <c r="P47" s="47"/>
    </row>
    <row r="48" spans="2:16" ht="28.5" customHeight="1" x14ac:dyDescent="0.3">
      <c r="B48" s="51"/>
      <c r="C48" s="132"/>
      <c r="D48" s="187" t="s">
        <v>182</v>
      </c>
      <c r="E48" s="46" t="s">
        <v>179</v>
      </c>
      <c r="F48" s="188"/>
      <c r="G48" s="44"/>
      <c r="H48" s="44">
        <f>TRUNC(G48*F48, 0)</f>
        <v>0</v>
      </c>
      <c r="I48" s="44"/>
      <c r="J48" s="44">
        <f>TRUNC(I48*F48, 0)</f>
        <v>0</v>
      </c>
      <c r="K48" s="44"/>
      <c r="L48" s="44">
        <f>TRUNC(K48*F48, 0)</f>
        <v>0</v>
      </c>
      <c r="M48" s="45">
        <f t="shared" si="3"/>
        <v>0</v>
      </c>
      <c r="N48" s="45">
        <f>TRUNC(H48+J48+L48, 0)</f>
        <v>0</v>
      </c>
      <c r="O48" s="45"/>
    </row>
    <row r="49" spans="2:16" ht="28.5" customHeight="1" x14ac:dyDescent="0.3">
      <c r="B49" s="51"/>
      <c r="C49" s="133"/>
      <c r="D49" s="187" t="s">
        <v>183</v>
      </c>
      <c r="E49" s="46" t="s">
        <v>179</v>
      </c>
      <c r="F49" s="188"/>
      <c r="G49" s="44"/>
      <c r="H49" s="44">
        <f>TRUNC(G49*F49, 0)</f>
        <v>0</v>
      </c>
      <c r="I49" s="44"/>
      <c r="J49" s="44">
        <f>TRUNC(I49*F49, 0)</f>
        <v>0</v>
      </c>
      <c r="K49" s="44"/>
      <c r="L49" s="44">
        <f>TRUNC(K49*F49, 0)</f>
        <v>0</v>
      </c>
      <c r="M49" s="45">
        <f t="shared" si="3"/>
        <v>0</v>
      </c>
      <c r="N49" s="45">
        <f>TRUNC(H49+J49+L49, 0)</f>
        <v>0</v>
      </c>
      <c r="O49" s="45"/>
    </row>
    <row r="50" spans="2:16" ht="28.5" customHeight="1" x14ac:dyDescent="0.3">
      <c r="B50" s="119" t="s">
        <v>199</v>
      </c>
      <c r="C50" s="120"/>
      <c r="D50" s="189"/>
      <c r="E50" s="93"/>
      <c r="F50" s="186"/>
      <c r="G50" s="94"/>
      <c r="H50" s="94">
        <f>SUM(H51:H55)</f>
        <v>0</v>
      </c>
      <c r="I50" s="94"/>
      <c r="J50" s="94">
        <f>SUM(J51:J55)</f>
        <v>0</v>
      </c>
      <c r="K50" s="94"/>
      <c r="L50" s="94">
        <f>SUM(L51:L55)</f>
        <v>0</v>
      </c>
      <c r="M50" s="190">
        <f t="shared" si="3"/>
        <v>0</v>
      </c>
      <c r="N50" s="95">
        <f>SUM(N51:N55)</f>
        <v>0</v>
      </c>
      <c r="O50" s="95"/>
    </row>
    <row r="51" spans="2:16" ht="28.5" customHeight="1" x14ac:dyDescent="0.3">
      <c r="B51" s="51"/>
      <c r="C51" s="131" t="s">
        <v>200</v>
      </c>
      <c r="D51" s="187" t="s">
        <v>178</v>
      </c>
      <c r="E51" s="46" t="s">
        <v>179</v>
      </c>
      <c r="F51" s="188"/>
      <c r="G51" s="44"/>
      <c r="H51" s="44">
        <f>TRUNC(G51*F51, 0)</f>
        <v>0</v>
      </c>
      <c r="I51" s="44"/>
      <c r="J51" s="44">
        <f>TRUNC(I51*F51, 0)</f>
        <v>0</v>
      </c>
      <c r="K51" s="44"/>
      <c r="L51" s="44">
        <f>TRUNC(K51*F51, 0)</f>
        <v>0</v>
      </c>
      <c r="M51" s="45">
        <f t="shared" si="3"/>
        <v>0</v>
      </c>
      <c r="N51" s="45">
        <f>TRUNC(H51+J51+L51, 0)</f>
        <v>0</v>
      </c>
      <c r="O51" s="45"/>
    </row>
    <row r="52" spans="2:16" ht="28.5" customHeight="1" x14ac:dyDescent="0.3">
      <c r="B52" s="51"/>
      <c r="C52" s="132"/>
      <c r="D52" s="187" t="s">
        <v>180</v>
      </c>
      <c r="E52" s="46" t="s">
        <v>179</v>
      </c>
      <c r="F52" s="188"/>
      <c r="G52" s="44"/>
      <c r="H52" s="44">
        <f>TRUNC(G52*F52, 0)</f>
        <v>0</v>
      </c>
      <c r="I52" s="44"/>
      <c r="J52" s="44">
        <f>TRUNC(I52*F52, 0)</f>
        <v>0</v>
      </c>
      <c r="K52" s="44"/>
      <c r="L52" s="44">
        <f>TRUNC(K52*F52, 0)</f>
        <v>0</v>
      </c>
      <c r="M52" s="45">
        <f t="shared" si="3"/>
        <v>0</v>
      </c>
      <c r="N52" s="45">
        <f>TRUNC(H52+J52+L52, 0)</f>
        <v>0</v>
      </c>
      <c r="O52" s="45"/>
    </row>
    <row r="53" spans="2:16" s="97" customFormat="1" ht="28.5" customHeight="1" x14ac:dyDescent="0.3">
      <c r="B53" s="51"/>
      <c r="C53" s="132"/>
      <c r="D53" s="187" t="s">
        <v>181</v>
      </c>
      <c r="E53" s="46" t="s">
        <v>179</v>
      </c>
      <c r="F53" s="188"/>
      <c r="G53" s="44"/>
      <c r="H53" s="44">
        <f>TRUNC(G53*F53, 0)</f>
        <v>0</v>
      </c>
      <c r="I53" s="44"/>
      <c r="J53" s="44">
        <f>TRUNC(I53*F53, 0)</f>
        <v>0</v>
      </c>
      <c r="K53" s="44"/>
      <c r="L53" s="44">
        <f>TRUNC(K53*F53, 0)</f>
        <v>0</v>
      </c>
      <c r="M53" s="45">
        <f t="shared" si="3"/>
        <v>0</v>
      </c>
      <c r="N53" s="45">
        <f>TRUNC(H53+J53+L53, 0)</f>
        <v>0</v>
      </c>
      <c r="O53" s="45"/>
      <c r="P53" s="47"/>
    </row>
    <row r="54" spans="2:16" ht="28.5" customHeight="1" x14ac:dyDescent="0.3">
      <c r="B54" s="51"/>
      <c r="C54" s="132"/>
      <c r="D54" s="187" t="s">
        <v>182</v>
      </c>
      <c r="E54" s="46" t="s">
        <v>179</v>
      </c>
      <c r="F54" s="188"/>
      <c r="G54" s="44"/>
      <c r="H54" s="44">
        <f>TRUNC(G54*F54, 0)</f>
        <v>0</v>
      </c>
      <c r="I54" s="44"/>
      <c r="J54" s="44">
        <f>TRUNC(I54*F54, 0)</f>
        <v>0</v>
      </c>
      <c r="K54" s="44"/>
      <c r="L54" s="44">
        <f>TRUNC(K54*F54, 0)</f>
        <v>0</v>
      </c>
      <c r="M54" s="45">
        <f t="shared" si="3"/>
        <v>0</v>
      </c>
      <c r="N54" s="45">
        <f>TRUNC(H54+J54+L54, 0)</f>
        <v>0</v>
      </c>
      <c r="O54" s="45"/>
    </row>
    <row r="55" spans="2:16" ht="28.5" customHeight="1" x14ac:dyDescent="0.3">
      <c r="B55" s="51"/>
      <c r="C55" s="133"/>
      <c r="D55" s="187" t="s">
        <v>183</v>
      </c>
      <c r="E55" s="46" t="s">
        <v>179</v>
      </c>
      <c r="F55" s="188"/>
      <c r="G55" s="44"/>
      <c r="H55" s="44">
        <f>TRUNC(G55*F55, 0)</f>
        <v>0</v>
      </c>
      <c r="I55" s="44"/>
      <c r="J55" s="44">
        <f>TRUNC(I55*F55, 0)</f>
        <v>0</v>
      </c>
      <c r="K55" s="44"/>
      <c r="L55" s="44">
        <f>TRUNC(K55*F55, 0)</f>
        <v>0</v>
      </c>
      <c r="M55" s="45">
        <f t="shared" si="3"/>
        <v>0</v>
      </c>
      <c r="N55" s="45">
        <f>TRUNC(H55+J55+L55, 0)</f>
        <v>0</v>
      </c>
      <c r="O55" s="45"/>
    </row>
    <row r="56" spans="2:16" ht="28.5" customHeight="1" x14ac:dyDescent="0.3">
      <c r="B56" s="119" t="s">
        <v>201</v>
      </c>
      <c r="C56" s="120"/>
      <c r="D56" s="189"/>
      <c r="E56" s="93"/>
      <c r="F56" s="186"/>
      <c r="G56" s="94"/>
      <c r="H56" s="94">
        <f>SUM(H57:H61)</f>
        <v>0</v>
      </c>
      <c r="I56" s="94"/>
      <c r="J56" s="94">
        <f>SUM(J57:J61)</f>
        <v>0</v>
      </c>
      <c r="K56" s="94"/>
      <c r="L56" s="94">
        <f>SUM(L57:L61)</f>
        <v>0</v>
      </c>
      <c r="M56" s="190">
        <f t="shared" si="3"/>
        <v>0</v>
      </c>
      <c r="N56" s="95">
        <f>SUM(N57:N61)</f>
        <v>0</v>
      </c>
      <c r="O56" s="95"/>
    </row>
    <row r="57" spans="2:16" ht="28.5" customHeight="1" x14ac:dyDescent="0.3">
      <c r="B57" s="51"/>
      <c r="C57" s="131" t="s">
        <v>202</v>
      </c>
      <c r="D57" s="187" t="s">
        <v>178</v>
      </c>
      <c r="E57" s="46" t="s">
        <v>179</v>
      </c>
      <c r="F57" s="188"/>
      <c r="G57" s="44"/>
      <c r="H57" s="44">
        <f>TRUNC(G57*F57, 0)</f>
        <v>0</v>
      </c>
      <c r="I57" s="44"/>
      <c r="J57" s="44">
        <f>TRUNC(I57*F57, 0)</f>
        <v>0</v>
      </c>
      <c r="K57" s="44"/>
      <c r="L57" s="44">
        <f>TRUNC(K57*F57, 0)</f>
        <v>0</v>
      </c>
      <c r="M57" s="45">
        <f t="shared" si="3"/>
        <v>0</v>
      </c>
      <c r="N57" s="45">
        <f>TRUNC(H57+J57+L57, 0)</f>
        <v>0</v>
      </c>
      <c r="O57" s="45"/>
    </row>
    <row r="58" spans="2:16" ht="28.5" customHeight="1" x14ac:dyDescent="0.3">
      <c r="B58" s="51"/>
      <c r="C58" s="132"/>
      <c r="D58" s="187" t="s">
        <v>180</v>
      </c>
      <c r="E58" s="46" t="s">
        <v>179</v>
      </c>
      <c r="F58" s="188"/>
      <c r="G58" s="44"/>
      <c r="H58" s="44">
        <f>TRUNC(G58*F58, 0)</f>
        <v>0</v>
      </c>
      <c r="I58" s="44"/>
      <c r="J58" s="44">
        <f>TRUNC(I58*F58, 0)</f>
        <v>0</v>
      </c>
      <c r="K58" s="44"/>
      <c r="L58" s="44">
        <f>TRUNC(K58*F58, 0)</f>
        <v>0</v>
      </c>
      <c r="M58" s="45">
        <f t="shared" si="3"/>
        <v>0</v>
      </c>
      <c r="N58" s="45">
        <f>TRUNC(H58+J58+L58, 0)</f>
        <v>0</v>
      </c>
      <c r="O58" s="45"/>
    </row>
    <row r="59" spans="2:16" s="97" customFormat="1" ht="28.5" customHeight="1" x14ac:dyDescent="0.3">
      <c r="B59" s="51"/>
      <c r="C59" s="132"/>
      <c r="D59" s="187" t="s">
        <v>181</v>
      </c>
      <c r="E59" s="46" t="s">
        <v>179</v>
      </c>
      <c r="F59" s="188"/>
      <c r="G59" s="44"/>
      <c r="H59" s="44">
        <f>TRUNC(G59*F59, 0)</f>
        <v>0</v>
      </c>
      <c r="I59" s="44"/>
      <c r="J59" s="44">
        <f>TRUNC(I59*F59, 0)</f>
        <v>0</v>
      </c>
      <c r="K59" s="44"/>
      <c r="L59" s="44">
        <f>TRUNC(K59*F59, 0)</f>
        <v>0</v>
      </c>
      <c r="M59" s="45">
        <f t="shared" si="3"/>
        <v>0</v>
      </c>
      <c r="N59" s="45">
        <f>TRUNC(H59+J59+L59, 0)</f>
        <v>0</v>
      </c>
      <c r="O59" s="45"/>
      <c r="P59" s="47"/>
    </row>
    <row r="60" spans="2:16" ht="28.5" customHeight="1" x14ac:dyDescent="0.3">
      <c r="B60" s="51"/>
      <c r="C60" s="132"/>
      <c r="D60" s="187" t="s">
        <v>182</v>
      </c>
      <c r="E60" s="46" t="s">
        <v>179</v>
      </c>
      <c r="F60" s="188"/>
      <c r="G60" s="44"/>
      <c r="H60" s="44">
        <f>TRUNC(G60*F60, 0)</f>
        <v>0</v>
      </c>
      <c r="I60" s="44"/>
      <c r="J60" s="44">
        <f>TRUNC(I60*F60, 0)</f>
        <v>0</v>
      </c>
      <c r="K60" s="44"/>
      <c r="L60" s="44">
        <f>TRUNC(K60*F60, 0)</f>
        <v>0</v>
      </c>
      <c r="M60" s="45">
        <f t="shared" si="3"/>
        <v>0</v>
      </c>
      <c r="N60" s="45">
        <f>TRUNC(H60+J60+L60, 0)</f>
        <v>0</v>
      </c>
      <c r="O60" s="45"/>
    </row>
    <row r="61" spans="2:16" ht="28.5" customHeight="1" x14ac:dyDescent="0.3">
      <c r="B61" s="51"/>
      <c r="C61" s="133"/>
      <c r="D61" s="187" t="s">
        <v>183</v>
      </c>
      <c r="E61" s="46" t="s">
        <v>179</v>
      </c>
      <c r="F61" s="188"/>
      <c r="G61" s="44"/>
      <c r="H61" s="44">
        <f>TRUNC(G61*F61, 0)</f>
        <v>0</v>
      </c>
      <c r="I61" s="44"/>
      <c r="J61" s="44">
        <f>TRUNC(I61*F61, 0)</f>
        <v>0</v>
      </c>
      <c r="K61" s="44"/>
      <c r="L61" s="44">
        <f>TRUNC(K61*F61, 0)</f>
        <v>0</v>
      </c>
      <c r="M61" s="45">
        <f t="shared" si="3"/>
        <v>0</v>
      </c>
      <c r="N61" s="45">
        <f>TRUNC(H61+J61+L61, 0)</f>
        <v>0</v>
      </c>
      <c r="O61" s="45"/>
    </row>
    <row r="62" spans="2:16" ht="28.5" customHeight="1" x14ac:dyDescent="0.3">
      <c r="B62" s="119" t="s">
        <v>203</v>
      </c>
      <c r="C62" s="120"/>
      <c r="D62" s="189"/>
      <c r="E62" s="93"/>
      <c r="F62" s="186"/>
      <c r="G62" s="94"/>
      <c r="H62" s="94">
        <f>SUM(H63:H67)</f>
        <v>0</v>
      </c>
      <c r="I62" s="94"/>
      <c r="J62" s="94">
        <f>SUM(J63:J67)</f>
        <v>0</v>
      </c>
      <c r="K62" s="94"/>
      <c r="L62" s="94">
        <f>SUM(L63:L67)</f>
        <v>0</v>
      </c>
      <c r="M62" s="190">
        <f t="shared" si="3"/>
        <v>0</v>
      </c>
      <c r="N62" s="95">
        <f>SUM(N63:N67)</f>
        <v>0</v>
      </c>
      <c r="O62" s="95"/>
    </row>
    <row r="63" spans="2:16" ht="28.5" customHeight="1" x14ac:dyDescent="0.3">
      <c r="B63" s="51"/>
      <c r="C63" s="131" t="s">
        <v>204</v>
      </c>
      <c r="D63" s="187" t="s">
        <v>178</v>
      </c>
      <c r="E63" s="46" t="s">
        <v>179</v>
      </c>
      <c r="F63" s="188"/>
      <c r="G63" s="44"/>
      <c r="H63" s="44">
        <f>TRUNC(G63*F63, 0)</f>
        <v>0</v>
      </c>
      <c r="I63" s="44"/>
      <c r="J63" s="44">
        <f>TRUNC(I63*F63, 0)</f>
        <v>0</v>
      </c>
      <c r="K63" s="44"/>
      <c r="L63" s="44">
        <f>TRUNC(K63*F63, 0)</f>
        <v>0</v>
      </c>
      <c r="M63" s="45">
        <f t="shared" si="3"/>
        <v>0</v>
      </c>
      <c r="N63" s="45">
        <f>TRUNC(H63+J63+L63, 0)</f>
        <v>0</v>
      </c>
      <c r="O63" s="45"/>
    </row>
    <row r="64" spans="2:16" ht="28.5" customHeight="1" x14ac:dyDescent="0.3">
      <c r="B64" s="51"/>
      <c r="C64" s="132"/>
      <c r="D64" s="187" t="s">
        <v>180</v>
      </c>
      <c r="E64" s="46" t="s">
        <v>179</v>
      </c>
      <c r="F64" s="188"/>
      <c r="G64" s="44"/>
      <c r="H64" s="44">
        <f>TRUNC(G64*F64, 0)</f>
        <v>0</v>
      </c>
      <c r="I64" s="44"/>
      <c r="J64" s="44">
        <f>TRUNC(I64*F64, 0)</f>
        <v>0</v>
      </c>
      <c r="K64" s="44"/>
      <c r="L64" s="44">
        <f>TRUNC(K64*F64, 0)</f>
        <v>0</v>
      </c>
      <c r="M64" s="45">
        <f t="shared" si="3"/>
        <v>0</v>
      </c>
      <c r="N64" s="45">
        <f>TRUNC(H64+J64+L64, 0)</f>
        <v>0</v>
      </c>
      <c r="O64" s="45"/>
    </row>
    <row r="65" spans="2:16" s="97" customFormat="1" ht="28.5" customHeight="1" x14ac:dyDescent="0.3">
      <c r="B65" s="51"/>
      <c r="C65" s="132"/>
      <c r="D65" s="187" t="s">
        <v>181</v>
      </c>
      <c r="E65" s="46" t="s">
        <v>179</v>
      </c>
      <c r="F65" s="188"/>
      <c r="G65" s="44"/>
      <c r="H65" s="44">
        <f>TRUNC(G65*F65, 0)</f>
        <v>0</v>
      </c>
      <c r="I65" s="44"/>
      <c r="J65" s="44">
        <f>TRUNC(I65*F65, 0)</f>
        <v>0</v>
      </c>
      <c r="K65" s="44"/>
      <c r="L65" s="44">
        <f>TRUNC(K65*F65, 0)</f>
        <v>0</v>
      </c>
      <c r="M65" s="45">
        <f t="shared" si="3"/>
        <v>0</v>
      </c>
      <c r="N65" s="45">
        <f>TRUNC(H65+J65+L65, 0)</f>
        <v>0</v>
      </c>
      <c r="O65" s="45"/>
      <c r="P65" s="47"/>
    </row>
    <row r="66" spans="2:16" ht="28.5" customHeight="1" x14ac:dyDescent="0.3">
      <c r="B66" s="51"/>
      <c r="C66" s="132"/>
      <c r="D66" s="187" t="s">
        <v>182</v>
      </c>
      <c r="E66" s="46" t="s">
        <v>179</v>
      </c>
      <c r="F66" s="188"/>
      <c r="G66" s="44"/>
      <c r="H66" s="44">
        <f>TRUNC(G66*F66, 0)</f>
        <v>0</v>
      </c>
      <c r="I66" s="44"/>
      <c r="J66" s="44">
        <f>TRUNC(I66*F66, 0)</f>
        <v>0</v>
      </c>
      <c r="K66" s="44"/>
      <c r="L66" s="44">
        <f>TRUNC(K66*F66, 0)</f>
        <v>0</v>
      </c>
      <c r="M66" s="45">
        <f t="shared" si="3"/>
        <v>0</v>
      </c>
      <c r="N66" s="45">
        <f>TRUNC(H66+J66+L66, 0)</f>
        <v>0</v>
      </c>
      <c r="O66" s="45"/>
    </row>
    <row r="67" spans="2:16" ht="28.5" customHeight="1" x14ac:dyDescent="0.3">
      <c r="B67" s="51"/>
      <c r="C67" s="133"/>
      <c r="D67" s="187" t="s">
        <v>183</v>
      </c>
      <c r="E67" s="46" t="s">
        <v>179</v>
      </c>
      <c r="F67" s="188"/>
      <c r="G67" s="44"/>
      <c r="H67" s="44">
        <f>TRUNC(G67*F67, 0)</f>
        <v>0</v>
      </c>
      <c r="I67" s="44"/>
      <c r="J67" s="44">
        <f>TRUNC(I67*F67, 0)</f>
        <v>0</v>
      </c>
      <c r="K67" s="44"/>
      <c r="L67" s="44">
        <f>TRUNC(K67*F67, 0)</f>
        <v>0</v>
      </c>
      <c r="M67" s="45">
        <f t="shared" si="3"/>
        <v>0</v>
      </c>
      <c r="N67" s="45">
        <f>TRUNC(H67+J67+L67, 0)</f>
        <v>0</v>
      </c>
      <c r="O67" s="45"/>
    </row>
    <row r="68" spans="2:16" ht="28.5" customHeight="1" x14ac:dyDescent="0.3">
      <c r="B68" s="119" t="s">
        <v>205</v>
      </c>
      <c r="C68" s="120"/>
      <c r="D68" s="189"/>
      <c r="E68" s="93"/>
      <c r="F68" s="186"/>
      <c r="G68" s="94"/>
      <c r="H68" s="94">
        <f>SUM(H69:H73)</f>
        <v>0</v>
      </c>
      <c r="I68" s="94"/>
      <c r="J68" s="94">
        <f>SUM(J69:J73)</f>
        <v>0</v>
      </c>
      <c r="K68" s="94"/>
      <c r="L68" s="94">
        <f>SUM(L69:L73)</f>
        <v>0</v>
      </c>
      <c r="M68" s="190">
        <f t="shared" si="3"/>
        <v>0</v>
      </c>
      <c r="N68" s="95">
        <f>SUM(N69:N73)</f>
        <v>0</v>
      </c>
      <c r="O68" s="95"/>
    </row>
    <row r="69" spans="2:16" ht="28.5" customHeight="1" x14ac:dyDescent="0.3">
      <c r="B69" s="51"/>
      <c r="C69" s="131" t="s">
        <v>206</v>
      </c>
      <c r="D69" s="187" t="s">
        <v>178</v>
      </c>
      <c r="E69" s="46" t="s">
        <v>179</v>
      </c>
      <c r="F69" s="188"/>
      <c r="G69" s="44"/>
      <c r="H69" s="44">
        <f>TRUNC(G69*F69, 0)</f>
        <v>0</v>
      </c>
      <c r="I69" s="44"/>
      <c r="J69" s="44">
        <f>TRUNC(I69*F69, 0)</f>
        <v>0</v>
      </c>
      <c r="K69" s="44"/>
      <c r="L69" s="44">
        <f>TRUNC(K69*F69, 0)</f>
        <v>0</v>
      </c>
      <c r="M69" s="45">
        <f t="shared" si="3"/>
        <v>0</v>
      </c>
      <c r="N69" s="45">
        <f>TRUNC(H69+J69+L69, 0)</f>
        <v>0</v>
      </c>
      <c r="O69" s="45"/>
    </row>
    <row r="70" spans="2:16" ht="28.5" customHeight="1" x14ac:dyDescent="0.3">
      <c r="B70" s="51"/>
      <c r="C70" s="132"/>
      <c r="D70" s="187" t="s">
        <v>180</v>
      </c>
      <c r="E70" s="46" t="s">
        <v>179</v>
      </c>
      <c r="F70" s="188"/>
      <c r="G70" s="44"/>
      <c r="H70" s="44">
        <f>TRUNC(G70*F70, 0)</f>
        <v>0</v>
      </c>
      <c r="I70" s="44"/>
      <c r="J70" s="44">
        <f>TRUNC(I70*F70, 0)</f>
        <v>0</v>
      </c>
      <c r="K70" s="44"/>
      <c r="L70" s="44">
        <f>TRUNC(K70*F70, 0)</f>
        <v>0</v>
      </c>
      <c r="M70" s="45">
        <f t="shared" si="3"/>
        <v>0</v>
      </c>
      <c r="N70" s="45">
        <f>TRUNC(H70+J70+L70, 0)</f>
        <v>0</v>
      </c>
      <c r="O70" s="45"/>
    </row>
    <row r="71" spans="2:16" s="97" customFormat="1" ht="28.5" customHeight="1" x14ac:dyDescent="0.3">
      <c r="B71" s="51"/>
      <c r="C71" s="132"/>
      <c r="D71" s="187" t="s">
        <v>181</v>
      </c>
      <c r="E71" s="46" t="s">
        <v>179</v>
      </c>
      <c r="F71" s="188"/>
      <c r="G71" s="44"/>
      <c r="H71" s="44">
        <f>TRUNC(G71*F71, 0)</f>
        <v>0</v>
      </c>
      <c r="I71" s="44"/>
      <c r="J71" s="44">
        <f>TRUNC(I71*F71, 0)</f>
        <v>0</v>
      </c>
      <c r="K71" s="44"/>
      <c r="L71" s="44">
        <f>TRUNC(K71*F71, 0)</f>
        <v>0</v>
      </c>
      <c r="M71" s="45">
        <f t="shared" si="3"/>
        <v>0</v>
      </c>
      <c r="N71" s="45">
        <f>TRUNC(H71+J71+L71, 0)</f>
        <v>0</v>
      </c>
      <c r="O71" s="45"/>
      <c r="P71" s="47"/>
    </row>
    <row r="72" spans="2:16" ht="28.5" customHeight="1" x14ac:dyDescent="0.3">
      <c r="B72" s="51"/>
      <c r="C72" s="132"/>
      <c r="D72" s="187" t="s">
        <v>182</v>
      </c>
      <c r="E72" s="46" t="s">
        <v>179</v>
      </c>
      <c r="F72" s="188"/>
      <c r="G72" s="44"/>
      <c r="H72" s="44">
        <f>TRUNC(G72*F72, 0)</f>
        <v>0</v>
      </c>
      <c r="I72" s="44"/>
      <c r="J72" s="44">
        <f>TRUNC(I72*F72, 0)</f>
        <v>0</v>
      </c>
      <c r="K72" s="44"/>
      <c r="L72" s="44">
        <f>TRUNC(K72*F72, 0)</f>
        <v>0</v>
      </c>
      <c r="M72" s="45">
        <f t="shared" ref="M72:M92" si="5">TRUNC(G72+I72+K72)</f>
        <v>0</v>
      </c>
      <c r="N72" s="45">
        <f>TRUNC(H72+J72+L72, 0)</f>
        <v>0</v>
      </c>
      <c r="O72" s="45"/>
    </row>
    <row r="73" spans="2:16" ht="28.5" customHeight="1" x14ac:dyDescent="0.3">
      <c r="B73" s="51"/>
      <c r="C73" s="133"/>
      <c r="D73" s="187" t="s">
        <v>183</v>
      </c>
      <c r="E73" s="46" t="s">
        <v>179</v>
      </c>
      <c r="F73" s="188"/>
      <c r="G73" s="44"/>
      <c r="H73" s="44">
        <f>TRUNC(G73*F73, 0)</f>
        <v>0</v>
      </c>
      <c r="I73" s="44"/>
      <c r="J73" s="44">
        <f>TRUNC(I73*F73, 0)</f>
        <v>0</v>
      </c>
      <c r="K73" s="44"/>
      <c r="L73" s="44">
        <f>TRUNC(K73*F73, 0)</f>
        <v>0</v>
      </c>
      <c r="M73" s="45">
        <f t="shared" si="5"/>
        <v>0</v>
      </c>
      <c r="N73" s="45">
        <f>TRUNC(H73+J73+L73, 0)</f>
        <v>0</v>
      </c>
      <c r="O73" s="45"/>
    </row>
    <row r="74" spans="2:16" ht="28.5" customHeight="1" x14ac:dyDescent="0.3">
      <c r="B74" s="119" t="s">
        <v>207</v>
      </c>
      <c r="C74" s="120"/>
      <c r="D74" s="189"/>
      <c r="E74" s="93"/>
      <c r="F74" s="186"/>
      <c r="G74" s="94"/>
      <c r="H74" s="94">
        <f>SUM(H75:H79)</f>
        <v>0</v>
      </c>
      <c r="I74" s="94"/>
      <c r="J74" s="94">
        <f>SUM(J75:J79)</f>
        <v>0</v>
      </c>
      <c r="K74" s="94"/>
      <c r="L74" s="94">
        <f>SUM(L75:L79)</f>
        <v>0</v>
      </c>
      <c r="M74" s="190">
        <f t="shared" si="5"/>
        <v>0</v>
      </c>
      <c r="N74" s="95">
        <f>SUM(N75:N79)</f>
        <v>0</v>
      </c>
      <c r="O74" s="95"/>
    </row>
    <row r="75" spans="2:16" ht="28.5" customHeight="1" x14ac:dyDescent="0.3">
      <c r="B75" s="51"/>
      <c r="C75" s="131" t="s">
        <v>208</v>
      </c>
      <c r="D75" s="187" t="s">
        <v>178</v>
      </c>
      <c r="E75" s="46" t="s">
        <v>179</v>
      </c>
      <c r="F75" s="188"/>
      <c r="G75" s="44"/>
      <c r="H75" s="44">
        <f>TRUNC(G75*F75, 0)</f>
        <v>0</v>
      </c>
      <c r="I75" s="44"/>
      <c r="J75" s="44">
        <f>TRUNC(I75*F75, 0)</f>
        <v>0</v>
      </c>
      <c r="K75" s="44"/>
      <c r="L75" s="44">
        <f>TRUNC(K75*F75, 0)</f>
        <v>0</v>
      </c>
      <c r="M75" s="45">
        <f t="shared" si="5"/>
        <v>0</v>
      </c>
      <c r="N75" s="45">
        <f>TRUNC(H75+J75+L75, 0)</f>
        <v>0</v>
      </c>
      <c r="O75" s="45"/>
    </row>
    <row r="76" spans="2:16" ht="28.5" customHeight="1" x14ac:dyDescent="0.3">
      <c r="B76" s="51"/>
      <c r="C76" s="132"/>
      <c r="D76" s="187" t="s">
        <v>180</v>
      </c>
      <c r="E76" s="46" t="s">
        <v>179</v>
      </c>
      <c r="F76" s="188"/>
      <c r="G76" s="44"/>
      <c r="H76" s="44">
        <f>TRUNC(G76*F76, 0)</f>
        <v>0</v>
      </c>
      <c r="I76" s="44"/>
      <c r="J76" s="44">
        <f>TRUNC(I76*F76, 0)</f>
        <v>0</v>
      </c>
      <c r="K76" s="44"/>
      <c r="L76" s="44">
        <f>TRUNC(K76*F76, 0)</f>
        <v>0</v>
      </c>
      <c r="M76" s="45">
        <f t="shared" si="5"/>
        <v>0</v>
      </c>
      <c r="N76" s="45">
        <f>TRUNC(H76+J76+L76, 0)</f>
        <v>0</v>
      </c>
      <c r="O76" s="45"/>
    </row>
    <row r="77" spans="2:16" s="97" customFormat="1" ht="28.5" customHeight="1" x14ac:dyDescent="0.3">
      <c r="B77" s="51"/>
      <c r="C77" s="132"/>
      <c r="D77" s="187" t="s">
        <v>181</v>
      </c>
      <c r="E77" s="46" t="s">
        <v>179</v>
      </c>
      <c r="F77" s="188"/>
      <c r="G77" s="44"/>
      <c r="H77" s="44">
        <f>TRUNC(G77*F77, 0)</f>
        <v>0</v>
      </c>
      <c r="I77" s="44"/>
      <c r="J77" s="44">
        <f>TRUNC(I77*F77, 0)</f>
        <v>0</v>
      </c>
      <c r="K77" s="44"/>
      <c r="L77" s="44">
        <f>TRUNC(K77*F77, 0)</f>
        <v>0</v>
      </c>
      <c r="M77" s="45">
        <f t="shared" si="5"/>
        <v>0</v>
      </c>
      <c r="N77" s="45">
        <f>TRUNC(H77+J77+L77, 0)</f>
        <v>0</v>
      </c>
      <c r="O77" s="45"/>
      <c r="P77" s="47"/>
    </row>
    <row r="78" spans="2:16" ht="28.5" customHeight="1" x14ac:dyDescent="0.3">
      <c r="B78" s="51"/>
      <c r="C78" s="132"/>
      <c r="D78" s="187" t="s">
        <v>182</v>
      </c>
      <c r="E78" s="46" t="s">
        <v>179</v>
      </c>
      <c r="F78" s="188"/>
      <c r="G78" s="44"/>
      <c r="H78" s="44">
        <f>TRUNC(G78*F78, 0)</f>
        <v>0</v>
      </c>
      <c r="I78" s="44"/>
      <c r="J78" s="44">
        <f>TRUNC(I78*F78, 0)</f>
        <v>0</v>
      </c>
      <c r="K78" s="44"/>
      <c r="L78" s="44">
        <f>TRUNC(K78*F78, 0)</f>
        <v>0</v>
      </c>
      <c r="M78" s="45">
        <f t="shared" si="5"/>
        <v>0</v>
      </c>
      <c r="N78" s="45">
        <f>TRUNC(H78+J78+L78, 0)</f>
        <v>0</v>
      </c>
      <c r="O78" s="45"/>
    </row>
    <row r="79" spans="2:16" ht="28.5" customHeight="1" x14ac:dyDescent="0.3">
      <c r="B79" s="51"/>
      <c r="C79" s="133"/>
      <c r="D79" s="187" t="s">
        <v>183</v>
      </c>
      <c r="E79" s="46" t="s">
        <v>179</v>
      </c>
      <c r="F79" s="188"/>
      <c r="G79" s="44"/>
      <c r="H79" s="44">
        <f>TRUNC(G79*F79, 0)</f>
        <v>0</v>
      </c>
      <c r="I79" s="44"/>
      <c r="J79" s="44">
        <f>TRUNC(I79*F79, 0)</f>
        <v>0</v>
      </c>
      <c r="K79" s="44"/>
      <c r="L79" s="44">
        <f>TRUNC(K79*F79, 0)</f>
        <v>0</v>
      </c>
      <c r="M79" s="45">
        <f t="shared" si="5"/>
        <v>0</v>
      </c>
      <c r="N79" s="45">
        <f>TRUNC(H79+J79+L79, 0)</f>
        <v>0</v>
      </c>
      <c r="O79" s="45"/>
    </row>
    <row r="80" spans="2:16" ht="28.5" customHeight="1" x14ac:dyDescent="0.3">
      <c r="B80" s="192" t="s">
        <v>209</v>
      </c>
      <c r="C80" s="193"/>
      <c r="D80" s="194"/>
      <c r="E80" s="195"/>
      <c r="F80" s="196"/>
      <c r="G80" s="197"/>
      <c r="H80" s="197"/>
      <c r="I80" s="197"/>
      <c r="J80" s="198">
        <f>SUM(J81:J90)</f>
        <v>0</v>
      </c>
      <c r="K80" s="197"/>
      <c r="L80" s="197"/>
      <c r="M80" s="199">
        <f t="shared" si="5"/>
        <v>0</v>
      </c>
      <c r="N80" s="198">
        <f>SUM(N81:N90)</f>
        <v>0</v>
      </c>
      <c r="O80" s="199"/>
    </row>
    <row r="81" spans="2:16" ht="28.5" customHeight="1" x14ac:dyDescent="0.3">
      <c r="B81" s="51"/>
      <c r="C81" s="187" t="s">
        <v>210</v>
      </c>
      <c r="D81" s="187" t="s">
        <v>211</v>
      </c>
      <c r="E81" s="46" t="s">
        <v>212</v>
      </c>
      <c r="F81" s="200"/>
      <c r="G81" s="44"/>
      <c r="H81" s="44">
        <f t="shared" ref="H81:H92" si="6">TRUNC(G81*F81, 0)</f>
        <v>0</v>
      </c>
      <c r="I81" s="44"/>
      <c r="J81" s="44">
        <f t="shared" ref="J81:J92" si="7">TRUNC(I81*F81, 0)</f>
        <v>0</v>
      </c>
      <c r="K81" s="44"/>
      <c r="L81" s="44">
        <f t="shared" ref="L81:L92" si="8">TRUNC(K81*F81, 0)</f>
        <v>0</v>
      </c>
      <c r="M81" s="45">
        <f t="shared" si="5"/>
        <v>0</v>
      </c>
      <c r="N81" s="45">
        <f t="shared" ref="N81:N93" si="9">TRUNC(H81+J81+L81, 0)</f>
        <v>0</v>
      </c>
      <c r="O81" s="45"/>
    </row>
    <row r="82" spans="2:16" ht="28.5" customHeight="1" x14ac:dyDescent="0.3">
      <c r="B82" s="51"/>
      <c r="C82" s="187" t="s">
        <v>213</v>
      </c>
      <c r="D82" s="187" t="s">
        <v>211</v>
      </c>
      <c r="E82" s="46" t="s">
        <v>212</v>
      </c>
      <c r="F82" s="200"/>
      <c r="G82" s="44"/>
      <c r="H82" s="44">
        <f t="shared" si="6"/>
        <v>0</v>
      </c>
      <c r="I82" s="44"/>
      <c r="J82" s="44">
        <f t="shared" si="7"/>
        <v>0</v>
      </c>
      <c r="K82" s="44"/>
      <c r="L82" s="44">
        <f t="shared" si="8"/>
        <v>0</v>
      </c>
      <c r="M82" s="45">
        <f t="shared" si="5"/>
        <v>0</v>
      </c>
      <c r="N82" s="45">
        <f t="shared" si="9"/>
        <v>0</v>
      </c>
      <c r="O82" s="45"/>
    </row>
    <row r="83" spans="2:16" ht="28.5" customHeight="1" x14ac:dyDescent="0.3">
      <c r="B83" s="51"/>
      <c r="C83" s="201" t="s">
        <v>214</v>
      </c>
      <c r="D83" s="187" t="s">
        <v>215</v>
      </c>
      <c r="E83" s="46" t="s">
        <v>216</v>
      </c>
      <c r="F83" s="200"/>
      <c r="G83" s="44"/>
      <c r="H83" s="44">
        <f t="shared" si="6"/>
        <v>0</v>
      </c>
      <c r="I83" s="44"/>
      <c r="J83" s="44">
        <f t="shared" si="7"/>
        <v>0</v>
      </c>
      <c r="K83" s="44"/>
      <c r="L83" s="44">
        <f t="shared" si="8"/>
        <v>0</v>
      </c>
      <c r="M83" s="45">
        <f t="shared" si="5"/>
        <v>0</v>
      </c>
      <c r="N83" s="45">
        <f t="shared" si="9"/>
        <v>0</v>
      </c>
      <c r="O83" s="45"/>
    </row>
    <row r="84" spans="2:16" ht="28.5" customHeight="1" x14ac:dyDescent="0.3">
      <c r="B84" s="51"/>
      <c r="C84" s="133"/>
      <c r="D84" s="187"/>
      <c r="E84" s="46" t="s">
        <v>216</v>
      </c>
      <c r="F84" s="200"/>
      <c r="G84" s="44"/>
      <c r="H84" s="44">
        <f t="shared" si="6"/>
        <v>0</v>
      </c>
      <c r="I84" s="44"/>
      <c r="J84" s="44">
        <f t="shared" si="7"/>
        <v>0</v>
      </c>
      <c r="K84" s="44"/>
      <c r="L84" s="44">
        <f t="shared" si="8"/>
        <v>0</v>
      </c>
      <c r="M84" s="45">
        <f t="shared" si="5"/>
        <v>0</v>
      </c>
      <c r="N84" s="45">
        <f t="shared" si="9"/>
        <v>0</v>
      </c>
      <c r="O84" s="45"/>
    </row>
    <row r="85" spans="2:16" ht="28.5" customHeight="1" x14ac:dyDescent="0.3">
      <c r="B85" s="51"/>
      <c r="C85" s="201" t="s">
        <v>217</v>
      </c>
      <c r="D85" s="187" t="s">
        <v>215</v>
      </c>
      <c r="E85" s="46" t="s">
        <v>216</v>
      </c>
      <c r="F85" s="200"/>
      <c r="G85" s="44"/>
      <c r="H85" s="44">
        <f t="shared" si="6"/>
        <v>0</v>
      </c>
      <c r="I85" s="44"/>
      <c r="J85" s="44">
        <f t="shared" si="7"/>
        <v>0</v>
      </c>
      <c r="K85" s="44"/>
      <c r="L85" s="44">
        <f t="shared" si="8"/>
        <v>0</v>
      </c>
      <c r="M85" s="45">
        <f t="shared" si="5"/>
        <v>0</v>
      </c>
      <c r="N85" s="45">
        <f t="shared" si="9"/>
        <v>0</v>
      </c>
      <c r="O85" s="45"/>
    </row>
    <row r="86" spans="2:16" ht="28.5" customHeight="1" x14ac:dyDescent="0.3">
      <c r="B86" s="51"/>
      <c r="C86" s="133"/>
      <c r="D86" s="51"/>
      <c r="E86" s="46" t="s">
        <v>216</v>
      </c>
      <c r="F86" s="200"/>
      <c r="G86" s="44"/>
      <c r="H86" s="44">
        <f t="shared" si="6"/>
        <v>0</v>
      </c>
      <c r="I86" s="44"/>
      <c r="J86" s="44">
        <f t="shared" si="7"/>
        <v>0</v>
      </c>
      <c r="K86" s="44"/>
      <c r="L86" s="44">
        <f t="shared" si="8"/>
        <v>0</v>
      </c>
      <c r="M86" s="45">
        <f t="shared" si="5"/>
        <v>0</v>
      </c>
      <c r="N86" s="45">
        <f t="shared" si="9"/>
        <v>0</v>
      </c>
      <c r="O86" s="45"/>
    </row>
    <row r="87" spans="2:16" s="60" customFormat="1" ht="28.5" customHeight="1" x14ac:dyDescent="0.3">
      <c r="B87" s="51"/>
      <c r="C87" s="187" t="s">
        <v>218</v>
      </c>
      <c r="D87" s="51"/>
      <c r="E87" s="46" t="s">
        <v>212</v>
      </c>
      <c r="F87" s="200"/>
      <c r="G87" s="44"/>
      <c r="H87" s="44">
        <f t="shared" si="6"/>
        <v>0</v>
      </c>
      <c r="I87" s="44"/>
      <c r="J87" s="44">
        <f t="shared" si="7"/>
        <v>0</v>
      </c>
      <c r="K87" s="44"/>
      <c r="L87" s="44">
        <f t="shared" si="8"/>
        <v>0</v>
      </c>
      <c r="M87" s="45">
        <f t="shared" si="5"/>
        <v>0</v>
      </c>
      <c r="N87" s="45">
        <f t="shared" si="9"/>
        <v>0</v>
      </c>
      <c r="O87" s="45"/>
      <c r="P87" s="47"/>
    </row>
    <row r="88" spans="2:16" ht="28.5" customHeight="1" x14ac:dyDescent="0.3">
      <c r="B88" s="51"/>
      <c r="C88" s="201" t="s">
        <v>219</v>
      </c>
      <c r="D88" s="187" t="s">
        <v>220</v>
      </c>
      <c r="E88" s="46" t="s">
        <v>212</v>
      </c>
      <c r="F88" s="200"/>
      <c r="G88" s="44"/>
      <c r="H88" s="44">
        <f t="shared" si="6"/>
        <v>0</v>
      </c>
      <c r="I88" s="44"/>
      <c r="J88" s="44">
        <f t="shared" si="7"/>
        <v>0</v>
      </c>
      <c r="K88" s="44"/>
      <c r="L88" s="44">
        <f t="shared" si="8"/>
        <v>0</v>
      </c>
      <c r="M88" s="45">
        <f t="shared" si="5"/>
        <v>0</v>
      </c>
      <c r="N88" s="45">
        <f t="shared" si="9"/>
        <v>0</v>
      </c>
      <c r="O88" s="45"/>
    </row>
    <row r="89" spans="2:16" ht="28.5" customHeight="1" x14ac:dyDescent="0.3">
      <c r="B89" s="51"/>
      <c r="C89" s="132"/>
      <c r="D89" s="187" t="s">
        <v>221</v>
      </c>
      <c r="E89" s="46" t="s">
        <v>212</v>
      </c>
      <c r="F89" s="200"/>
      <c r="G89" s="44"/>
      <c r="H89" s="44">
        <f t="shared" si="6"/>
        <v>0</v>
      </c>
      <c r="I89" s="44"/>
      <c r="J89" s="44">
        <f t="shared" si="7"/>
        <v>0</v>
      </c>
      <c r="K89" s="44"/>
      <c r="L89" s="44">
        <f t="shared" si="8"/>
        <v>0</v>
      </c>
      <c r="M89" s="45">
        <f t="shared" si="5"/>
        <v>0</v>
      </c>
      <c r="N89" s="45">
        <f t="shared" si="9"/>
        <v>0</v>
      </c>
      <c r="O89" s="45"/>
    </row>
    <row r="90" spans="2:16" ht="28.5" customHeight="1" x14ac:dyDescent="0.3">
      <c r="B90" s="51"/>
      <c r="C90" s="133"/>
      <c r="D90" s="187" t="s">
        <v>222</v>
      </c>
      <c r="E90" s="46" t="s">
        <v>212</v>
      </c>
      <c r="F90" s="200"/>
      <c r="G90" s="44"/>
      <c r="H90" s="44">
        <f t="shared" si="6"/>
        <v>0</v>
      </c>
      <c r="I90" s="44"/>
      <c r="J90" s="44">
        <f t="shared" si="7"/>
        <v>0</v>
      </c>
      <c r="K90" s="44"/>
      <c r="L90" s="44">
        <f t="shared" si="8"/>
        <v>0</v>
      </c>
      <c r="M90" s="45">
        <f t="shared" si="5"/>
        <v>0</v>
      </c>
      <c r="N90" s="45">
        <f t="shared" si="9"/>
        <v>0</v>
      </c>
      <c r="O90" s="45"/>
    </row>
    <row r="91" spans="2:16" ht="28.5" customHeight="1" x14ac:dyDescent="0.3">
      <c r="B91" s="51"/>
      <c r="C91" s="51"/>
      <c r="D91" s="51"/>
      <c r="E91" s="46"/>
      <c r="F91" s="188"/>
      <c r="G91" s="44"/>
      <c r="H91" s="44">
        <f t="shared" si="6"/>
        <v>0</v>
      </c>
      <c r="I91" s="44"/>
      <c r="J91" s="44">
        <f t="shared" si="7"/>
        <v>0</v>
      </c>
      <c r="K91" s="44"/>
      <c r="L91" s="44">
        <f t="shared" si="8"/>
        <v>0</v>
      </c>
      <c r="M91" s="45">
        <f t="shared" si="5"/>
        <v>0</v>
      </c>
      <c r="N91" s="45">
        <f t="shared" si="9"/>
        <v>0</v>
      </c>
      <c r="O91" s="45"/>
    </row>
    <row r="92" spans="2:16" ht="28.5" customHeight="1" x14ac:dyDescent="0.3">
      <c r="B92" s="51"/>
      <c r="C92" s="51"/>
      <c r="D92" s="51"/>
      <c r="E92" s="46"/>
      <c r="F92" s="188"/>
      <c r="G92" s="44"/>
      <c r="H92" s="44">
        <f t="shared" si="6"/>
        <v>0</v>
      </c>
      <c r="I92" s="44"/>
      <c r="J92" s="44">
        <f t="shared" si="7"/>
        <v>0</v>
      </c>
      <c r="K92" s="44"/>
      <c r="L92" s="44">
        <f t="shared" si="8"/>
        <v>0</v>
      </c>
      <c r="M92" s="45">
        <f t="shared" si="5"/>
        <v>0</v>
      </c>
      <c r="N92" s="45">
        <f t="shared" si="9"/>
        <v>0</v>
      </c>
      <c r="O92" s="45"/>
    </row>
    <row r="93" spans="2:16" ht="28.5" customHeight="1" x14ac:dyDescent="0.3">
      <c r="B93" s="137" t="s">
        <v>13</v>
      </c>
      <c r="C93" s="138"/>
      <c r="D93" s="59"/>
      <c r="E93" s="40"/>
      <c r="F93" s="202"/>
      <c r="G93" s="41"/>
      <c r="H93" s="42">
        <f>SUM(H6,H12,H18,H25,H32,H38,H44,H50,H56,H62,H68,H74)</f>
        <v>0</v>
      </c>
      <c r="I93" s="41"/>
      <c r="J93" s="42">
        <f>J80+J5</f>
        <v>0</v>
      </c>
      <c r="K93" s="41"/>
      <c r="L93" s="42">
        <f>SUM(L6,L12,L18,L25,L32,L38,L44,L50,L56,L62,L68,L74)</f>
        <v>0</v>
      </c>
      <c r="M93" s="42"/>
      <c r="N93" s="42">
        <f t="shared" si="9"/>
        <v>0</v>
      </c>
      <c r="O93" s="42"/>
      <c r="P93" s="50"/>
    </row>
    <row r="94" spans="2:16" ht="28.5" customHeight="1" x14ac:dyDescent="0.3">
      <c r="F94" s="203"/>
    </row>
  </sheetData>
  <mergeCells count="40">
    <mergeCell ref="C85:C86"/>
    <mergeCell ref="C88:C90"/>
    <mergeCell ref="B93:C93"/>
    <mergeCell ref="C69:C73"/>
    <mergeCell ref="B74:C74"/>
    <mergeCell ref="C75:C79"/>
    <mergeCell ref="B80:C80"/>
    <mergeCell ref="C83:C84"/>
    <mergeCell ref="B38:C38"/>
    <mergeCell ref="C39:C43"/>
    <mergeCell ref="B44:C44"/>
    <mergeCell ref="C45:C49"/>
    <mergeCell ref="B50:C50"/>
    <mergeCell ref="C51:C55"/>
    <mergeCell ref="B56:C56"/>
    <mergeCell ref="C57:C61"/>
    <mergeCell ref="B62:C62"/>
    <mergeCell ref="C63:C67"/>
    <mergeCell ref="B68:C68"/>
    <mergeCell ref="B6:C6"/>
    <mergeCell ref="C7:C11"/>
    <mergeCell ref="B12:C12"/>
    <mergeCell ref="C13:C17"/>
    <mergeCell ref="B18:C18"/>
    <mergeCell ref="C19:C24"/>
    <mergeCell ref="B25:C25"/>
    <mergeCell ref="C26:C31"/>
    <mergeCell ref="B32:C32"/>
    <mergeCell ref="C33:C37"/>
    <mergeCell ref="B1:O1"/>
    <mergeCell ref="O3:O4"/>
    <mergeCell ref="G3:H3"/>
    <mergeCell ref="I3:J3"/>
    <mergeCell ref="K3:L3"/>
    <mergeCell ref="M3:N3"/>
    <mergeCell ref="D3:D4"/>
    <mergeCell ref="E3:E4"/>
    <mergeCell ref="F3:F4"/>
    <mergeCell ref="B3:C4"/>
    <mergeCell ref="B5:C5"/>
  </mergeCells>
  <phoneticPr fontId="3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47" fitToHeight="0" orientation="landscape" r:id="rId1"/>
  <rowBreaks count="2" manualBreakCount="2">
    <brk id="31" min="1" max="15" man="1"/>
    <brk id="58" min="1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K4"/>
  <sheetViews>
    <sheetView topLeftCell="B1" workbookViewId="0">
      <selection sqref="A1:J1"/>
    </sheetView>
  </sheetViews>
  <sheetFormatPr defaultRowHeight="16.5" x14ac:dyDescent="0.3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1" width="11.625" hidden="1" customWidth="1"/>
  </cols>
  <sheetData>
    <row r="1" spans="1:11" ht="30" customHeight="1" x14ac:dyDescent="0.3">
      <c r="A1" s="174" t="s">
        <v>22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1" ht="30" customHeight="1" x14ac:dyDescent="0.3">
      <c r="A2" s="175" t="s">
        <v>0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1" ht="30" customHeight="1" x14ac:dyDescent="0.3">
      <c r="A3" s="2" t="s">
        <v>14</v>
      </c>
      <c r="B3" s="2" t="s">
        <v>1</v>
      </c>
      <c r="C3" s="2" t="s">
        <v>2</v>
      </c>
      <c r="D3" s="2" t="s">
        <v>3</v>
      </c>
      <c r="E3" s="2" t="s">
        <v>15</v>
      </c>
      <c r="F3" s="2" t="s">
        <v>16</v>
      </c>
      <c r="G3" s="2" t="s">
        <v>17</v>
      </c>
      <c r="H3" s="2" t="s">
        <v>18</v>
      </c>
      <c r="I3" s="2" t="s">
        <v>19</v>
      </c>
      <c r="J3" s="2" t="s">
        <v>23</v>
      </c>
      <c r="K3" s="1" t="s">
        <v>24</v>
      </c>
    </row>
    <row r="4" spans="1:11" ht="30" customHeight="1" x14ac:dyDescent="0.3">
      <c r="A4" s="3" t="s">
        <v>11</v>
      </c>
      <c r="B4" s="3" t="s">
        <v>11</v>
      </c>
      <c r="C4" s="3" t="s">
        <v>11</v>
      </c>
      <c r="D4" s="3" t="s">
        <v>11</v>
      </c>
      <c r="E4" s="4"/>
      <c r="F4" s="4"/>
      <c r="G4" s="4"/>
      <c r="H4" s="4"/>
      <c r="I4" s="3" t="s">
        <v>11</v>
      </c>
      <c r="J4" s="3" t="s">
        <v>11</v>
      </c>
      <c r="K4" s="1" t="s">
        <v>11</v>
      </c>
    </row>
  </sheetData>
  <mergeCells count="2">
    <mergeCell ref="A1:J1"/>
    <mergeCell ref="A2:J2"/>
  </mergeCells>
  <phoneticPr fontId="3" type="noConversion"/>
  <pageMargins left="0.78740157480314954" right="0" top="0.39370078740157477" bottom="0.39370078740157477" header="0" footer="0"/>
  <pageSetup paperSize="9"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pageSetUpPr fitToPage="1"/>
  </sheetPr>
  <dimension ref="A1:L6"/>
  <sheetViews>
    <sheetView workbookViewId="0">
      <selection sqref="A1:F1"/>
    </sheetView>
  </sheetViews>
  <sheetFormatPr defaultRowHeight="16.5" x14ac:dyDescent="0.3"/>
  <cols>
    <col min="1" max="1" width="77.625" customWidth="1"/>
    <col min="2" max="5" width="13.625" customWidth="1"/>
    <col min="6" max="6" width="12.625" customWidth="1"/>
    <col min="7" max="8" width="11.625" hidden="1" customWidth="1"/>
    <col min="9" max="10" width="30.625" hidden="1" customWidth="1"/>
    <col min="11" max="11" width="6.625" hidden="1" customWidth="1"/>
    <col min="12" max="12" width="13.625" hidden="1" customWidth="1"/>
  </cols>
  <sheetData>
    <row r="1" spans="1:12" ht="30" customHeight="1" x14ac:dyDescent="0.3">
      <c r="A1" s="174" t="s">
        <v>25</v>
      </c>
      <c r="B1" s="174"/>
      <c r="C1" s="174"/>
      <c r="D1" s="174"/>
      <c r="E1" s="174"/>
      <c r="F1" s="174"/>
    </row>
    <row r="2" spans="1:12" ht="30" customHeight="1" x14ac:dyDescent="0.3">
      <c r="A2" s="176" t="s">
        <v>0</v>
      </c>
      <c r="B2" s="176"/>
      <c r="C2" s="176"/>
      <c r="D2" s="176"/>
      <c r="E2" s="176"/>
      <c r="F2" s="176"/>
    </row>
    <row r="3" spans="1:12" ht="30" customHeight="1" x14ac:dyDescent="0.3">
      <c r="A3" s="2" t="s">
        <v>26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23</v>
      </c>
      <c r="G3" s="1" t="s">
        <v>24</v>
      </c>
      <c r="H3" s="1" t="s">
        <v>27</v>
      </c>
      <c r="I3" s="1" t="s">
        <v>28</v>
      </c>
      <c r="J3" s="1" t="s">
        <v>29</v>
      </c>
      <c r="K3" s="1" t="s">
        <v>3</v>
      </c>
      <c r="L3" s="1" t="s">
        <v>4</v>
      </c>
    </row>
    <row r="4" spans="1:12" ht="20.100000000000001" customHeight="1" x14ac:dyDescent="0.3">
      <c r="A4" s="5" t="s">
        <v>30</v>
      </c>
      <c r="B4" s="5"/>
      <c r="C4" s="5"/>
      <c r="D4" s="5"/>
      <c r="E4" s="5"/>
      <c r="F4" s="6" t="s">
        <v>11</v>
      </c>
      <c r="G4" s="1" t="s">
        <v>11</v>
      </c>
      <c r="I4" s="1" t="s">
        <v>11</v>
      </c>
      <c r="J4" s="1" t="s">
        <v>11</v>
      </c>
      <c r="K4" s="1" t="s">
        <v>11</v>
      </c>
    </row>
    <row r="5" spans="1:12" ht="20.100000000000001" customHeight="1" x14ac:dyDescent="0.3">
      <c r="A5" s="7" t="s">
        <v>11</v>
      </c>
      <c r="B5" s="8"/>
      <c r="C5" s="8"/>
      <c r="D5" s="8"/>
      <c r="E5" s="8"/>
      <c r="F5" s="7" t="s">
        <v>11</v>
      </c>
      <c r="G5" s="1" t="s">
        <v>11</v>
      </c>
      <c r="H5" s="1" t="s">
        <v>11</v>
      </c>
      <c r="I5" s="1" t="s">
        <v>11</v>
      </c>
      <c r="J5" s="1" t="s">
        <v>11</v>
      </c>
      <c r="K5" s="1" t="s">
        <v>11</v>
      </c>
    </row>
    <row r="6" spans="1:12" ht="20.100000000000001" customHeight="1" x14ac:dyDescent="0.3">
      <c r="A6" s="9" t="s">
        <v>31</v>
      </c>
      <c r="B6" s="10"/>
      <c r="C6" s="10"/>
      <c r="D6" s="10"/>
      <c r="E6" s="10">
        <v>0</v>
      </c>
      <c r="F6" s="11"/>
    </row>
  </sheetData>
  <mergeCells count="2">
    <mergeCell ref="A1:F1"/>
    <mergeCell ref="A2:F2"/>
  </mergeCells>
  <phoneticPr fontId="3" type="noConversion"/>
  <pageMargins left="0.78740157480314954" right="0" top="0.39370078740157477" bottom="0.39370078740157477" header="0" footer="0"/>
  <pageSetup paperSize="9" scale="8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M30"/>
  <sheetViews>
    <sheetView workbookViewId="0"/>
  </sheetViews>
  <sheetFormatPr defaultRowHeight="16.5" x14ac:dyDescent="0.3"/>
  <sheetData>
    <row r="1" spans="1:7" x14ac:dyDescent="0.3">
      <c r="A1" t="s">
        <v>96</v>
      </c>
    </row>
    <row r="2" spans="1:7" x14ac:dyDescent="0.3">
      <c r="A2" s="1" t="s">
        <v>97</v>
      </c>
      <c r="B2" t="s">
        <v>21</v>
      </c>
    </row>
    <row r="3" spans="1:7" x14ac:dyDescent="0.3">
      <c r="A3" s="1" t="s">
        <v>98</v>
      </c>
      <c r="B3" t="s">
        <v>99</v>
      </c>
    </row>
    <row r="4" spans="1:7" x14ac:dyDescent="0.3">
      <c r="A4" s="1" t="s">
        <v>100</v>
      </c>
      <c r="B4">
        <v>5</v>
      </c>
    </row>
    <row r="5" spans="1:7" x14ac:dyDescent="0.3">
      <c r="A5" s="1" t="s">
        <v>101</v>
      </c>
      <c r="B5">
        <v>5</v>
      </c>
    </row>
    <row r="6" spans="1:7" x14ac:dyDescent="0.3">
      <c r="A6" s="1" t="s">
        <v>102</v>
      </c>
      <c r="B6" t="s">
        <v>103</v>
      </c>
    </row>
    <row r="7" spans="1:7" x14ac:dyDescent="0.3">
      <c r="A7" s="1" t="s">
        <v>104</v>
      </c>
      <c r="B7" t="s">
        <v>37</v>
      </c>
      <c r="C7" t="s">
        <v>12</v>
      </c>
    </row>
    <row r="8" spans="1:7" x14ac:dyDescent="0.3">
      <c r="A8" s="1" t="s">
        <v>105</v>
      </c>
      <c r="B8" t="s">
        <v>37</v>
      </c>
      <c r="C8">
        <v>2</v>
      </c>
    </row>
    <row r="9" spans="1:7" x14ac:dyDescent="0.3">
      <c r="A9" s="1" t="s">
        <v>106</v>
      </c>
      <c r="B9" t="s">
        <v>32</v>
      </c>
      <c r="C9" t="s">
        <v>33</v>
      </c>
      <c r="D9" t="s">
        <v>34</v>
      </c>
      <c r="E9" t="s">
        <v>35</v>
      </c>
      <c r="F9" t="s">
        <v>36</v>
      </c>
      <c r="G9" t="s">
        <v>107</v>
      </c>
    </row>
    <row r="10" spans="1:7" x14ac:dyDescent="0.3">
      <c r="A10" s="1" t="s">
        <v>108</v>
      </c>
      <c r="B10">
        <v>1118</v>
      </c>
      <c r="C10">
        <v>0</v>
      </c>
      <c r="D10">
        <v>0</v>
      </c>
    </row>
    <row r="11" spans="1:7" x14ac:dyDescent="0.3">
      <c r="A11" s="1" t="s">
        <v>109</v>
      </c>
      <c r="B11" t="s">
        <v>110</v>
      </c>
      <c r="C11">
        <v>4</v>
      </c>
    </row>
    <row r="12" spans="1:7" x14ac:dyDescent="0.3">
      <c r="A12" s="1" t="s">
        <v>111</v>
      </c>
      <c r="B12" t="s">
        <v>110</v>
      </c>
      <c r="C12">
        <v>4</v>
      </c>
    </row>
    <row r="13" spans="1:7" x14ac:dyDescent="0.3">
      <c r="A13" s="1" t="s">
        <v>112</v>
      </c>
      <c r="B13" t="s">
        <v>110</v>
      </c>
      <c r="C13">
        <v>3</v>
      </c>
    </row>
    <row r="14" spans="1:7" x14ac:dyDescent="0.3">
      <c r="A14" s="1" t="s">
        <v>113</v>
      </c>
      <c r="B14" t="s">
        <v>37</v>
      </c>
      <c r="C14">
        <v>5</v>
      </c>
    </row>
    <row r="15" spans="1:7" x14ac:dyDescent="0.3">
      <c r="A15" s="1" t="s">
        <v>114</v>
      </c>
      <c r="B15" t="s">
        <v>21</v>
      </c>
      <c r="C15" t="s">
        <v>115</v>
      </c>
      <c r="D15" t="s">
        <v>115</v>
      </c>
      <c r="E15" t="s">
        <v>115</v>
      </c>
      <c r="F15">
        <v>1</v>
      </c>
    </row>
    <row r="16" spans="1:7" x14ac:dyDescent="0.3">
      <c r="A16" s="1" t="s">
        <v>116</v>
      </c>
      <c r="B16">
        <v>1.1100000000000001</v>
      </c>
      <c r="C16">
        <v>1.1200000000000001</v>
      </c>
    </row>
    <row r="17" spans="1:13" x14ac:dyDescent="0.3">
      <c r="A17" s="1" t="s">
        <v>117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 x14ac:dyDescent="0.3">
      <c r="A18" s="1" t="s">
        <v>118</v>
      </c>
      <c r="B18">
        <v>1.25</v>
      </c>
      <c r="C18">
        <v>1.071</v>
      </c>
    </row>
    <row r="19" spans="1:13" x14ac:dyDescent="0.3">
      <c r="A19" s="1" t="s">
        <v>119</v>
      </c>
    </row>
    <row r="20" spans="1:13" x14ac:dyDescent="0.3">
      <c r="A20" s="1" t="s">
        <v>120</v>
      </c>
      <c r="B20" s="1" t="s">
        <v>37</v>
      </c>
      <c r="C20">
        <v>1</v>
      </c>
    </row>
    <row r="21" spans="1:13" x14ac:dyDescent="0.3">
      <c r="A21" t="s">
        <v>27</v>
      </c>
      <c r="B21" t="s">
        <v>121</v>
      </c>
      <c r="C21" t="s">
        <v>122</v>
      </c>
    </row>
    <row r="22" spans="1:13" x14ac:dyDescent="0.3">
      <c r="A22">
        <v>1</v>
      </c>
      <c r="B22" s="1" t="s">
        <v>49</v>
      </c>
      <c r="C22" s="1" t="s">
        <v>48</v>
      </c>
    </row>
    <row r="23" spans="1:13" x14ac:dyDescent="0.3">
      <c r="A23">
        <v>2</v>
      </c>
      <c r="B23" s="1" t="s">
        <v>123</v>
      </c>
      <c r="C23" s="1" t="s">
        <v>124</v>
      </c>
    </row>
    <row r="24" spans="1:13" x14ac:dyDescent="0.3">
      <c r="A24">
        <v>3</v>
      </c>
      <c r="B24" s="1" t="s">
        <v>125</v>
      </c>
      <c r="C24" s="1" t="s">
        <v>126</v>
      </c>
    </row>
    <row r="25" spans="1:13" x14ac:dyDescent="0.3">
      <c r="A25">
        <v>4</v>
      </c>
      <c r="B25" s="1" t="s">
        <v>127</v>
      </c>
      <c r="C25" s="1" t="s">
        <v>128</v>
      </c>
    </row>
    <row r="26" spans="1:13" x14ac:dyDescent="0.3">
      <c r="A26">
        <v>5</v>
      </c>
      <c r="B26" s="1" t="s">
        <v>129</v>
      </c>
      <c r="C26" s="1" t="s">
        <v>11</v>
      </c>
    </row>
    <row r="27" spans="1:13" x14ac:dyDescent="0.3">
      <c r="A27">
        <v>6</v>
      </c>
      <c r="B27" s="1" t="s">
        <v>130</v>
      </c>
      <c r="C27" s="1" t="s">
        <v>131</v>
      </c>
    </row>
    <row r="28" spans="1:13" x14ac:dyDescent="0.3">
      <c r="A28">
        <v>7</v>
      </c>
      <c r="B28" s="1" t="s">
        <v>85</v>
      </c>
      <c r="C28" s="1" t="s">
        <v>84</v>
      </c>
    </row>
    <row r="29" spans="1:13" x14ac:dyDescent="0.3">
      <c r="A29">
        <v>8</v>
      </c>
      <c r="B29" s="1" t="s">
        <v>87</v>
      </c>
      <c r="C29" s="1" t="s">
        <v>86</v>
      </c>
    </row>
    <row r="30" spans="1:13" x14ac:dyDescent="0.3">
      <c r="A30">
        <v>9</v>
      </c>
      <c r="B30" s="1" t="s">
        <v>132</v>
      </c>
      <c r="C30" s="1" t="s">
        <v>11</v>
      </c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9</vt:i4>
      </vt:variant>
    </vt:vector>
  </HeadingPairs>
  <TitlesOfParts>
    <vt:vector size="16" baseType="lpstr">
      <vt:lpstr>원가계산서</vt:lpstr>
      <vt:lpstr>집계표</vt:lpstr>
      <vt:lpstr>세부내역서</vt:lpstr>
      <vt:lpstr>중기단가목록</vt:lpstr>
      <vt:lpstr>중기단가산출서</vt:lpstr>
      <vt:lpstr> 공사설정 </vt:lpstr>
      <vt:lpstr>Sheet1</vt:lpstr>
      <vt:lpstr>세부내역서!Print_Area</vt:lpstr>
      <vt:lpstr>원가계산서!Print_Area</vt:lpstr>
      <vt:lpstr>중기단가목록!Print_Area</vt:lpstr>
      <vt:lpstr>중기단가산출서!Print_Area</vt:lpstr>
      <vt:lpstr>집계표!Print_Area</vt:lpstr>
      <vt:lpstr>세부내역서!Print_Titles</vt:lpstr>
      <vt:lpstr>중기단가목록!Print_Titles</vt:lpstr>
      <vt:lpstr>중기단가산출서!Print_Titles</vt:lpstr>
      <vt:lpstr>집계표!Print_Titles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화윤 이</cp:lastModifiedBy>
  <cp:lastPrinted>2024-01-02T04:34:33Z</cp:lastPrinted>
  <dcterms:created xsi:type="dcterms:W3CDTF">2019-06-13T06:29:04Z</dcterms:created>
  <dcterms:modified xsi:type="dcterms:W3CDTF">2026-04-02T06:00:12Z</dcterms:modified>
</cp:coreProperties>
</file>